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OMIOKA\Desktop\■継-2 調査・提供事業\継-2-(2) 発注機関からの情報提供→会員、各協会、OB\r5.4.10\"/>
    </mc:Choice>
  </mc:AlternateContent>
  <xr:revisionPtr revIDLastSave="0" documentId="8_{11A66BB2-3F70-4B70-BCA8-901E0380734F}" xr6:coauthVersionLast="46" xr6:coauthVersionMax="46" xr10:uidLastSave="{00000000-0000-0000-0000-000000000000}"/>
  <bookViews>
    <workbookView xWindow="-110" yWindow="-110" windowWidth="19420" windowHeight="10420" activeTab="3" xr2:uid="{00000000-000D-0000-FFFF-FFFF00000000}"/>
  </bookViews>
  <sheets>
    <sheet name="入力方法" sheetId="18" r:id="rId1"/>
    <sheet name="初期入力" sheetId="4" r:id="rId2"/>
    <sheet name="実績調書(監督員用)" sheetId="1" r:id="rId3"/>
    <sheet name="旬報(3月)" sheetId="2" r:id="rId4"/>
    <sheet name="旬報(4月)" sheetId="6" r:id="rId5"/>
    <sheet name="旬報(5月)" sheetId="7" r:id="rId6"/>
    <sheet name="旬報(6月)" sheetId="8" r:id="rId7"/>
    <sheet name="旬報(7月)" sheetId="9" r:id="rId8"/>
    <sheet name="旬報(8月)" sheetId="10" r:id="rId9"/>
    <sheet name="旬報(9月)" sheetId="11" r:id="rId10"/>
    <sheet name="旬報(10月)" sheetId="12" r:id="rId11"/>
    <sheet name="旬報(11月)" sheetId="13" r:id="rId12"/>
    <sheet name="旬報(12月)" sheetId="14" r:id="rId13"/>
    <sheet name="旬報(翌1月)" sheetId="15" r:id="rId14"/>
    <sheet name="旬報(翌2月)" sheetId="16" r:id="rId15"/>
    <sheet name="旬報(翌3月)" sheetId="17" r:id="rId16"/>
    <sheet name="協議簿記載例(週休2日)" sheetId="21" r:id="rId17"/>
    <sheet name="協議簿記載例(週休2日) (2)" sheetId="23" r:id="rId18"/>
    <sheet name="ｶﾚﾝﾀﾞｰ" sheetId="3" r:id="rId19"/>
    <sheet name="リスト" sheetId="22" r:id="rId20"/>
  </sheets>
  <definedNames>
    <definedName name="_xlnm._FilterDatabase" localSheetId="7" hidden="1">'旬報(7月)'!$C$1:$E$1</definedName>
    <definedName name="BOX表示">[0]!BOX表示</definedName>
    <definedName name="_xlnm.Print_Area" localSheetId="18">ｶﾚﾝﾀﾞｰ!$B$3</definedName>
    <definedName name="_xlnm.Print_Area" localSheetId="16">'協議簿記載例(週休2日)'!$A$1:$M$42</definedName>
    <definedName name="_xlnm.Print_Area" localSheetId="17">'協議簿記載例(週休2日) (2)'!$A$1:$M$42</definedName>
    <definedName name="_xlnm.Print_Area" localSheetId="2">'実績調書(監督員用)'!$A$1:$AK$111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Area" localSheetId="0">入力方法!$B$2:$V$91</definedName>
    <definedName name="_xlnm.Print_Titles" localSheetId="10">'旬報(10月)'!$3:$15</definedName>
    <definedName name="_xlnm.Print_Titles" localSheetId="11">'旬報(11月)'!$3:$15</definedName>
    <definedName name="_xlnm.Print_Titles" localSheetId="12">'旬報(12月)'!$3:$15</definedName>
    <definedName name="_xlnm.Print_Titles" localSheetId="3">'旬報(3月)'!$3:$15</definedName>
    <definedName name="_xlnm.Print_Titles" localSheetId="4">'旬報(4月)'!$3:$15</definedName>
    <definedName name="_xlnm.Print_Titles" localSheetId="5">'旬報(5月)'!$3:$15</definedName>
    <definedName name="_xlnm.Print_Titles" localSheetId="6">'旬報(6月)'!$3:$15</definedName>
    <definedName name="_xlnm.Print_Titles" localSheetId="7">'旬報(7月)'!$3:$15</definedName>
    <definedName name="_xlnm.Print_Titles" localSheetId="8">'旬報(8月)'!$3:$15</definedName>
    <definedName name="_xlnm.Print_Titles" localSheetId="9">'旬報(9月)'!$3:$15</definedName>
    <definedName name="_xlnm.Print_Titles" localSheetId="13">'旬報(翌1月)'!$3:$15</definedName>
    <definedName name="_xlnm.Print_Titles" localSheetId="14">'旬報(翌2月)'!$3:$15</definedName>
    <definedName name="_xlnm.Print_Titles" localSheetId="15">'旬報(翌3月)'!$3:$15</definedName>
    <definedName name="受益者氏名" localSheetId="17">#REF!</definedName>
    <definedName name="受益者氏名">#REF!</definedName>
    <definedName name="範囲" localSheetId="17">#REF!</definedName>
    <definedName name="範囲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3" l="1"/>
  <c r="B13" i="23"/>
  <c r="D10" i="23"/>
  <c r="D9" i="23"/>
  <c r="E85" i="1" l="1"/>
  <c r="E93" i="1" l="1"/>
  <c r="AO16" i="1" l="1"/>
  <c r="AO22" i="1"/>
  <c r="AO28" i="1"/>
  <c r="AO34" i="1"/>
  <c r="AO40" i="1"/>
  <c r="AO46" i="1"/>
  <c r="AO52" i="1"/>
  <c r="AO58" i="1"/>
  <c r="AO64" i="1"/>
  <c r="AO70" i="1"/>
  <c r="AO76" i="1"/>
  <c r="AO82" i="1"/>
  <c r="AQ15" i="1"/>
  <c r="AR15" i="1"/>
  <c r="AS15" i="1"/>
  <c r="AT15" i="1"/>
  <c r="AQ21" i="1"/>
  <c r="AR21" i="1"/>
  <c r="AS21" i="1"/>
  <c r="AT21" i="1"/>
  <c r="AQ27" i="1"/>
  <c r="AR27" i="1"/>
  <c r="AS27" i="1"/>
  <c r="AT27" i="1"/>
  <c r="AQ33" i="1"/>
  <c r="AR33" i="1"/>
  <c r="AS33" i="1"/>
  <c r="AT33" i="1"/>
  <c r="AQ39" i="1"/>
  <c r="AR39" i="1"/>
  <c r="AS39" i="1"/>
  <c r="AT39" i="1"/>
  <c r="AQ45" i="1"/>
  <c r="AR45" i="1"/>
  <c r="AS45" i="1"/>
  <c r="AT45" i="1"/>
  <c r="AQ51" i="1"/>
  <c r="AR51" i="1"/>
  <c r="AS51" i="1"/>
  <c r="AT51" i="1"/>
  <c r="AQ57" i="1"/>
  <c r="AR57" i="1"/>
  <c r="AS57" i="1"/>
  <c r="AT57" i="1"/>
  <c r="AQ63" i="1"/>
  <c r="AR63" i="1"/>
  <c r="AS63" i="1"/>
  <c r="AT63" i="1"/>
  <c r="AQ69" i="1"/>
  <c r="AR69" i="1"/>
  <c r="AS69" i="1"/>
  <c r="AT69" i="1"/>
  <c r="AQ75" i="1"/>
  <c r="AR75" i="1"/>
  <c r="AS75" i="1"/>
  <c r="AT75" i="1"/>
  <c r="AQ81" i="1"/>
  <c r="AR81" i="1"/>
  <c r="AS81" i="1"/>
  <c r="AT81" i="1"/>
  <c r="AR9" i="1"/>
  <c r="AS9" i="1"/>
  <c r="AT9" i="1"/>
  <c r="AQ9" i="1"/>
  <c r="AP15" i="1"/>
  <c r="AP21" i="1"/>
  <c r="AP27" i="1"/>
  <c r="AP33" i="1"/>
  <c r="AP39" i="1"/>
  <c r="AP45" i="1"/>
  <c r="AP51" i="1"/>
  <c r="AP57" i="1"/>
  <c r="AP63" i="1"/>
  <c r="AP69" i="1"/>
  <c r="AP75" i="1"/>
  <c r="AP81" i="1"/>
  <c r="AP9" i="1"/>
  <c r="AS85" i="1" l="1"/>
  <c r="AT85" i="1"/>
  <c r="AR85" i="1"/>
  <c r="AQ85" i="1"/>
  <c r="AO10" i="1" l="1"/>
  <c r="AK80" i="1"/>
  <c r="AK79" i="1"/>
  <c r="AJ80" i="1"/>
  <c r="AJ79" i="1"/>
  <c r="AI80" i="1"/>
  <c r="AI79" i="1"/>
  <c r="AH80" i="1"/>
  <c r="AH79" i="1"/>
  <c r="AG80" i="1"/>
  <c r="AG79" i="1"/>
  <c r="AF80" i="1"/>
  <c r="AF79" i="1"/>
  <c r="AE80" i="1"/>
  <c r="AE79" i="1"/>
  <c r="AD80" i="1"/>
  <c r="AD79" i="1"/>
  <c r="AC80" i="1"/>
  <c r="AC79" i="1"/>
  <c r="AB80" i="1"/>
  <c r="AB79" i="1"/>
  <c r="AA80" i="1"/>
  <c r="AA79" i="1"/>
  <c r="Z80" i="1"/>
  <c r="Z79" i="1"/>
  <c r="Y80" i="1"/>
  <c r="Y79" i="1"/>
  <c r="X80" i="1"/>
  <c r="X79" i="1"/>
  <c r="W80" i="1"/>
  <c r="W79" i="1"/>
  <c r="V80" i="1"/>
  <c r="V79" i="1"/>
  <c r="U80" i="1"/>
  <c r="U79" i="1"/>
  <c r="T80" i="1"/>
  <c r="T79" i="1"/>
  <c r="S80" i="1"/>
  <c r="S79" i="1"/>
  <c r="R80" i="1"/>
  <c r="R79" i="1"/>
  <c r="Q80" i="1"/>
  <c r="Q79" i="1"/>
  <c r="P80" i="1"/>
  <c r="P79" i="1"/>
  <c r="O80" i="1"/>
  <c r="O79" i="1"/>
  <c r="N80" i="1"/>
  <c r="N79" i="1"/>
  <c r="M80" i="1"/>
  <c r="M79" i="1"/>
  <c r="L80" i="1"/>
  <c r="L79" i="1"/>
  <c r="K80" i="1"/>
  <c r="K79" i="1"/>
  <c r="J80" i="1"/>
  <c r="J79" i="1"/>
  <c r="I80" i="1"/>
  <c r="I79" i="1"/>
  <c r="H80" i="1"/>
  <c r="H79" i="1"/>
  <c r="G80" i="1"/>
  <c r="G79" i="1"/>
  <c r="AI74" i="1"/>
  <c r="AI73" i="1"/>
  <c r="AH74" i="1"/>
  <c r="AH73" i="1"/>
  <c r="AG74" i="1"/>
  <c r="AG73" i="1"/>
  <c r="AF74" i="1"/>
  <c r="AF73" i="1"/>
  <c r="AE74" i="1"/>
  <c r="AE73" i="1"/>
  <c r="AD74" i="1"/>
  <c r="AD73" i="1"/>
  <c r="AC74" i="1"/>
  <c r="AC73" i="1"/>
  <c r="AB74" i="1"/>
  <c r="AB73" i="1"/>
  <c r="AA74" i="1"/>
  <c r="AA73" i="1"/>
  <c r="Z74" i="1"/>
  <c r="Z73" i="1"/>
  <c r="Y74" i="1"/>
  <c r="Y73" i="1"/>
  <c r="X74" i="1"/>
  <c r="X73" i="1"/>
  <c r="W74" i="1"/>
  <c r="W73" i="1"/>
  <c r="V74" i="1"/>
  <c r="V73" i="1"/>
  <c r="U74" i="1"/>
  <c r="U73" i="1"/>
  <c r="T74" i="1"/>
  <c r="T73" i="1"/>
  <c r="S74" i="1"/>
  <c r="S73" i="1"/>
  <c r="R74" i="1"/>
  <c r="R73" i="1"/>
  <c r="Q74" i="1"/>
  <c r="Q73" i="1"/>
  <c r="P74" i="1"/>
  <c r="P73" i="1"/>
  <c r="O74" i="1"/>
  <c r="O73" i="1"/>
  <c r="N74" i="1"/>
  <c r="N73" i="1"/>
  <c r="M74" i="1"/>
  <c r="M73" i="1"/>
  <c r="L68" i="1"/>
  <c r="L74" i="1"/>
  <c r="L73" i="1"/>
  <c r="K74" i="1"/>
  <c r="K73" i="1"/>
  <c r="J74" i="1"/>
  <c r="J73" i="1"/>
  <c r="I68" i="1"/>
  <c r="I74" i="1"/>
  <c r="I73" i="1"/>
  <c r="H74" i="1"/>
  <c r="H73" i="1"/>
  <c r="G74" i="1"/>
  <c r="G73" i="1"/>
  <c r="AK68" i="1"/>
  <c r="AK67" i="1"/>
  <c r="AJ68" i="1"/>
  <c r="AJ67" i="1"/>
  <c r="AI68" i="1"/>
  <c r="AI67" i="1"/>
  <c r="AH68" i="1"/>
  <c r="AH67" i="1"/>
  <c r="AG68" i="1"/>
  <c r="AG67" i="1"/>
  <c r="AF68" i="1"/>
  <c r="AF67" i="1"/>
  <c r="AE68" i="1"/>
  <c r="AE67" i="1"/>
  <c r="AD68" i="1"/>
  <c r="AD67" i="1"/>
  <c r="AC68" i="1"/>
  <c r="AC67" i="1"/>
  <c r="AB68" i="1"/>
  <c r="AB67" i="1"/>
  <c r="AA68" i="1"/>
  <c r="AA67" i="1"/>
  <c r="Z68" i="1"/>
  <c r="Z67" i="1"/>
  <c r="Y68" i="1"/>
  <c r="Y67" i="1"/>
  <c r="X68" i="1"/>
  <c r="X67" i="1"/>
  <c r="W68" i="1"/>
  <c r="W67" i="1"/>
  <c r="V68" i="1"/>
  <c r="V67" i="1"/>
  <c r="U68" i="1"/>
  <c r="U67" i="1"/>
  <c r="T68" i="1"/>
  <c r="T67" i="1"/>
  <c r="S68" i="1"/>
  <c r="S67" i="1"/>
  <c r="R68" i="1"/>
  <c r="R67" i="1"/>
  <c r="Q68" i="1"/>
  <c r="Q67" i="1"/>
  <c r="P68" i="1"/>
  <c r="P67" i="1"/>
  <c r="O68" i="1"/>
  <c r="O67" i="1"/>
  <c r="N68" i="1"/>
  <c r="N67" i="1"/>
  <c r="M68" i="1"/>
  <c r="M67" i="1"/>
  <c r="L67" i="1"/>
  <c r="K68" i="1"/>
  <c r="K67" i="1"/>
  <c r="J68" i="1"/>
  <c r="J67" i="1"/>
  <c r="I67" i="1"/>
  <c r="H68" i="1"/>
  <c r="H67" i="1"/>
  <c r="G68" i="1"/>
  <c r="G67" i="1"/>
  <c r="AK62" i="1"/>
  <c r="AK61" i="1"/>
  <c r="AJ62" i="1"/>
  <c r="AJ61" i="1"/>
  <c r="AI62" i="1"/>
  <c r="AI61" i="1"/>
  <c r="AH62" i="1"/>
  <c r="AH61" i="1"/>
  <c r="AG62" i="1"/>
  <c r="AG61" i="1"/>
  <c r="AF62" i="1"/>
  <c r="AF61" i="1"/>
  <c r="AE62" i="1"/>
  <c r="AE61" i="1"/>
  <c r="AD62" i="1"/>
  <c r="AD61" i="1"/>
  <c r="AC62" i="1"/>
  <c r="AC61" i="1"/>
  <c r="AB62" i="1"/>
  <c r="AB61" i="1"/>
  <c r="AA62" i="1"/>
  <c r="AA61" i="1"/>
  <c r="Z62" i="1"/>
  <c r="Z61" i="1"/>
  <c r="Y62" i="1"/>
  <c r="Y61" i="1"/>
  <c r="X62" i="1"/>
  <c r="X61" i="1"/>
  <c r="W62" i="1"/>
  <c r="W61" i="1"/>
  <c r="V62" i="1"/>
  <c r="V61" i="1"/>
  <c r="U62" i="1"/>
  <c r="U61" i="1"/>
  <c r="T62" i="1"/>
  <c r="T61" i="1"/>
  <c r="S62" i="1"/>
  <c r="S61" i="1"/>
  <c r="R62" i="1"/>
  <c r="R61" i="1"/>
  <c r="Q62" i="1"/>
  <c r="Q61" i="1"/>
  <c r="P62" i="1"/>
  <c r="P61" i="1"/>
  <c r="O62" i="1"/>
  <c r="O61" i="1"/>
  <c r="N62" i="1"/>
  <c r="N61" i="1"/>
  <c r="M62" i="1"/>
  <c r="M61" i="1"/>
  <c r="L62" i="1"/>
  <c r="L61" i="1"/>
  <c r="K62" i="1"/>
  <c r="K61" i="1"/>
  <c r="J62" i="1"/>
  <c r="J61" i="1"/>
  <c r="I62" i="1"/>
  <c r="I61" i="1"/>
  <c r="H62" i="1"/>
  <c r="H61" i="1"/>
  <c r="G62" i="1"/>
  <c r="G61" i="1"/>
  <c r="AK56" i="1"/>
  <c r="AK55" i="1"/>
  <c r="AJ56" i="1"/>
  <c r="AJ55" i="1"/>
  <c r="AI56" i="1"/>
  <c r="AI55" i="1"/>
  <c r="AH56" i="1"/>
  <c r="AH55" i="1"/>
  <c r="AG56" i="1"/>
  <c r="AG55" i="1"/>
  <c r="AF56" i="1"/>
  <c r="AF55" i="1"/>
  <c r="AE56" i="1"/>
  <c r="AE55" i="1"/>
  <c r="AD56" i="1"/>
  <c r="AD55" i="1"/>
  <c r="AC56" i="1"/>
  <c r="AC55" i="1"/>
  <c r="AB56" i="1"/>
  <c r="AB55" i="1"/>
  <c r="AA56" i="1"/>
  <c r="AA55" i="1"/>
  <c r="Z56" i="1"/>
  <c r="Z55" i="1"/>
  <c r="Y56" i="1"/>
  <c r="Y55" i="1"/>
  <c r="X56" i="1"/>
  <c r="X55" i="1"/>
  <c r="W56" i="1"/>
  <c r="W55" i="1"/>
  <c r="V56" i="1"/>
  <c r="V55" i="1"/>
  <c r="U56" i="1"/>
  <c r="U55" i="1"/>
  <c r="T56" i="1"/>
  <c r="T55" i="1"/>
  <c r="S56" i="1"/>
  <c r="S55" i="1"/>
  <c r="R56" i="1"/>
  <c r="R55" i="1"/>
  <c r="Q56" i="1"/>
  <c r="Q55" i="1"/>
  <c r="P56" i="1"/>
  <c r="P55" i="1"/>
  <c r="O56" i="1"/>
  <c r="O55" i="1"/>
  <c r="N56" i="1"/>
  <c r="N55" i="1"/>
  <c r="M56" i="1"/>
  <c r="M55" i="1"/>
  <c r="L56" i="1"/>
  <c r="L55" i="1"/>
  <c r="K56" i="1"/>
  <c r="K55" i="1"/>
  <c r="J56" i="1"/>
  <c r="J55" i="1"/>
  <c r="I56" i="1"/>
  <c r="I55" i="1"/>
  <c r="H56" i="1"/>
  <c r="H55" i="1"/>
  <c r="G56" i="1"/>
  <c r="G55" i="1"/>
  <c r="AK50" i="1"/>
  <c r="AK49" i="1"/>
  <c r="AJ50" i="1"/>
  <c r="AJ49" i="1"/>
  <c r="AI50" i="1"/>
  <c r="AI49" i="1"/>
  <c r="AH50" i="1"/>
  <c r="AH49" i="1"/>
  <c r="AG50" i="1"/>
  <c r="AG49" i="1"/>
  <c r="AF50" i="1"/>
  <c r="AF49" i="1"/>
  <c r="AE50" i="1"/>
  <c r="AE49" i="1"/>
  <c r="AD50" i="1"/>
  <c r="AD49" i="1"/>
  <c r="AC50" i="1"/>
  <c r="AC49" i="1"/>
  <c r="AB50" i="1"/>
  <c r="AB49" i="1"/>
  <c r="AA50" i="1"/>
  <c r="AA49" i="1"/>
  <c r="Z50" i="1"/>
  <c r="Z49" i="1"/>
  <c r="Y50" i="1"/>
  <c r="Y49" i="1"/>
  <c r="X50" i="1"/>
  <c r="X49" i="1"/>
  <c r="W50" i="1"/>
  <c r="W49" i="1"/>
  <c r="V50" i="1"/>
  <c r="V49" i="1"/>
  <c r="U50" i="1"/>
  <c r="U49" i="1"/>
  <c r="T50" i="1"/>
  <c r="T49" i="1"/>
  <c r="S50" i="1"/>
  <c r="S49" i="1"/>
  <c r="R50" i="1"/>
  <c r="R49" i="1"/>
  <c r="Q50" i="1"/>
  <c r="Q49" i="1"/>
  <c r="P50" i="1"/>
  <c r="P49" i="1"/>
  <c r="O50" i="1"/>
  <c r="O49" i="1"/>
  <c r="N50" i="1"/>
  <c r="N49" i="1"/>
  <c r="M50" i="1"/>
  <c r="M49" i="1"/>
  <c r="L50" i="1"/>
  <c r="L49" i="1"/>
  <c r="K50" i="1"/>
  <c r="K49" i="1"/>
  <c r="J50" i="1"/>
  <c r="J49" i="1"/>
  <c r="I50" i="1"/>
  <c r="I49" i="1"/>
  <c r="H50" i="1"/>
  <c r="H49" i="1"/>
  <c r="G50" i="1"/>
  <c r="G49" i="1"/>
  <c r="AK44" i="1"/>
  <c r="AK43" i="1"/>
  <c r="AJ44" i="1"/>
  <c r="AJ43" i="1"/>
  <c r="AI44" i="1"/>
  <c r="AI43" i="1"/>
  <c r="AH44" i="1"/>
  <c r="AH43" i="1"/>
  <c r="AG44" i="1"/>
  <c r="AG43" i="1"/>
  <c r="AF44" i="1"/>
  <c r="AF43" i="1"/>
  <c r="AE44" i="1"/>
  <c r="AE43" i="1"/>
  <c r="AD44" i="1"/>
  <c r="AD43" i="1"/>
  <c r="AC44" i="1"/>
  <c r="AC43" i="1"/>
  <c r="AB44" i="1"/>
  <c r="AB43" i="1"/>
  <c r="AA44" i="1"/>
  <c r="AA43" i="1"/>
  <c r="Z44" i="1"/>
  <c r="Z43" i="1"/>
  <c r="Y44" i="1"/>
  <c r="Y43" i="1"/>
  <c r="X44" i="1"/>
  <c r="X43" i="1"/>
  <c r="W44" i="1"/>
  <c r="W43" i="1"/>
  <c r="V44" i="1"/>
  <c r="V43" i="1"/>
  <c r="U44" i="1"/>
  <c r="U43" i="1"/>
  <c r="T44" i="1"/>
  <c r="T43" i="1"/>
  <c r="S44" i="1"/>
  <c r="S43" i="1"/>
  <c r="R44" i="1"/>
  <c r="R43" i="1"/>
  <c r="Q44" i="1"/>
  <c r="Q43" i="1"/>
  <c r="P44" i="1"/>
  <c r="P43" i="1"/>
  <c r="O44" i="1"/>
  <c r="O43" i="1"/>
  <c r="N44" i="1"/>
  <c r="N43" i="1"/>
  <c r="M44" i="1"/>
  <c r="M43" i="1"/>
  <c r="L44" i="1"/>
  <c r="L43" i="1"/>
  <c r="K44" i="1"/>
  <c r="K43" i="1"/>
  <c r="J44" i="1"/>
  <c r="J43" i="1"/>
  <c r="I44" i="1"/>
  <c r="I43" i="1"/>
  <c r="H44" i="1"/>
  <c r="H43" i="1"/>
  <c r="G44" i="1"/>
  <c r="G43" i="1"/>
  <c r="AK38" i="1"/>
  <c r="AK37" i="1"/>
  <c r="AJ38" i="1"/>
  <c r="AJ37" i="1"/>
  <c r="AI38" i="1"/>
  <c r="AI37" i="1"/>
  <c r="AH38" i="1"/>
  <c r="AH37" i="1"/>
  <c r="AG38" i="1"/>
  <c r="AG37" i="1"/>
  <c r="AF38" i="1"/>
  <c r="AF37" i="1"/>
  <c r="AE38" i="1"/>
  <c r="AE37" i="1"/>
  <c r="AD38" i="1"/>
  <c r="AD37" i="1"/>
  <c r="AC38" i="1"/>
  <c r="AC37" i="1"/>
  <c r="AB38" i="1"/>
  <c r="AB37" i="1"/>
  <c r="AA38" i="1"/>
  <c r="AA37" i="1"/>
  <c r="Z38" i="1"/>
  <c r="Z37" i="1"/>
  <c r="Y38" i="1"/>
  <c r="Y37" i="1"/>
  <c r="X38" i="1"/>
  <c r="X37" i="1"/>
  <c r="W38" i="1"/>
  <c r="W37" i="1"/>
  <c r="V38" i="1"/>
  <c r="V37" i="1"/>
  <c r="U38" i="1"/>
  <c r="U37" i="1"/>
  <c r="T38" i="1"/>
  <c r="T37" i="1"/>
  <c r="S38" i="1"/>
  <c r="S37" i="1"/>
  <c r="R38" i="1"/>
  <c r="R37" i="1"/>
  <c r="Q38" i="1"/>
  <c r="Q37" i="1"/>
  <c r="P38" i="1"/>
  <c r="P37" i="1"/>
  <c r="O38" i="1"/>
  <c r="O37" i="1"/>
  <c r="N38" i="1"/>
  <c r="N37" i="1"/>
  <c r="M38" i="1"/>
  <c r="M37" i="1"/>
  <c r="L38" i="1"/>
  <c r="L37" i="1"/>
  <c r="K38" i="1"/>
  <c r="K37" i="1"/>
  <c r="J38" i="1"/>
  <c r="J37" i="1"/>
  <c r="I38" i="1"/>
  <c r="I37" i="1"/>
  <c r="H38" i="1"/>
  <c r="H37" i="1"/>
  <c r="G38" i="1"/>
  <c r="G37" i="1"/>
  <c r="AJ8" i="1"/>
  <c r="AJ7" i="1"/>
  <c r="AI8" i="1"/>
  <c r="AI7" i="1"/>
  <c r="AH8" i="1"/>
  <c r="AH7" i="1"/>
  <c r="AG8" i="1"/>
  <c r="AG7" i="1"/>
  <c r="AF8" i="1"/>
  <c r="AF7" i="1"/>
  <c r="AE8" i="1"/>
  <c r="AE7" i="1"/>
  <c r="AD8" i="1"/>
  <c r="AD7" i="1"/>
  <c r="AC8" i="1"/>
  <c r="AC7" i="1"/>
  <c r="AB8" i="1"/>
  <c r="AB7" i="1"/>
  <c r="AA8" i="1"/>
  <c r="AA7" i="1"/>
  <c r="Z8" i="1"/>
  <c r="Z7" i="1"/>
  <c r="Y8" i="1"/>
  <c r="Y7" i="1"/>
  <c r="X8" i="1"/>
  <c r="X7" i="1"/>
  <c r="W8" i="1"/>
  <c r="W7" i="1"/>
  <c r="V8" i="1"/>
  <c r="V7" i="1"/>
  <c r="U8" i="1"/>
  <c r="U7" i="1"/>
  <c r="T8" i="1"/>
  <c r="T7" i="1"/>
  <c r="S8" i="1"/>
  <c r="S7" i="1"/>
  <c r="R8" i="1"/>
  <c r="R7" i="1"/>
  <c r="Q8" i="1"/>
  <c r="Q7" i="1"/>
  <c r="P8" i="1"/>
  <c r="P7" i="1"/>
  <c r="O8" i="1"/>
  <c r="O7" i="1"/>
  <c r="N8" i="1"/>
  <c r="N7" i="1"/>
  <c r="M8" i="1"/>
  <c r="M7" i="1"/>
  <c r="L8" i="1"/>
  <c r="L7" i="1"/>
  <c r="K8" i="1"/>
  <c r="K7" i="1"/>
  <c r="J8" i="1"/>
  <c r="J7" i="1"/>
  <c r="I8" i="1"/>
  <c r="I7" i="1"/>
  <c r="H8" i="1"/>
  <c r="H7" i="1"/>
  <c r="G8" i="1"/>
  <c r="G7" i="1"/>
  <c r="AK14" i="1"/>
  <c r="AK13" i="1"/>
  <c r="AJ14" i="1"/>
  <c r="AJ13" i="1"/>
  <c r="AI14" i="1"/>
  <c r="AI13" i="1"/>
  <c r="AH14" i="1"/>
  <c r="AH13" i="1"/>
  <c r="AG14" i="1"/>
  <c r="AG13" i="1"/>
  <c r="AF14" i="1"/>
  <c r="AF13" i="1"/>
  <c r="AE14" i="1"/>
  <c r="AE13" i="1"/>
  <c r="AD14" i="1"/>
  <c r="AD13" i="1"/>
  <c r="AC14" i="1"/>
  <c r="AC13" i="1"/>
  <c r="AB14" i="1"/>
  <c r="AB13" i="1"/>
  <c r="AA14" i="1"/>
  <c r="AA13" i="1"/>
  <c r="Z14" i="1"/>
  <c r="Z13" i="1"/>
  <c r="Y14" i="1"/>
  <c r="Y13" i="1"/>
  <c r="X14" i="1"/>
  <c r="X13" i="1"/>
  <c r="W14" i="1"/>
  <c r="W13" i="1"/>
  <c r="V14" i="1"/>
  <c r="V13" i="1"/>
  <c r="U14" i="1"/>
  <c r="U13" i="1"/>
  <c r="T14" i="1"/>
  <c r="T13" i="1"/>
  <c r="S14" i="1"/>
  <c r="S13" i="1"/>
  <c r="R14" i="1"/>
  <c r="R13" i="1"/>
  <c r="Q14" i="1"/>
  <c r="Q13" i="1"/>
  <c r="P14" i="1"/>
  <c r="P13" i="1"/>
  <c r="O14" i="1"/>
  <c r="O13" i="1"/>
  <c r="N14" i="1"/>
  <c r="N13" i="1"/>
  <c r="M14" i="1"/>
  <c r="M13" i="1"/>
  <c r="L14" i="1"/>
  <c r="L13" i="1"/>
  <c r="K14" i="1"/>
  <c r="K13" i="1"/>
  <c r="J14" i="1"/>
  <c r="J13" i="1"/>
  <c r="I14" i="1"/>
  <c r="I13" i="1"/>
  <c r="H14" i="1"/>
  <c r="H13" i="1"/>
  <c r="G14" i="1"/>
  <c r="G13" i="1"/>
  <c r="AK20" i="1"/>
  <c r="AK19" i="1"/>
  <c r="AJ20" i="1"/>
  <c r="AJ19" i="1"/>
  <c r="AI20" i="1"/>
  <c r="AI19" i="1"/>
  <c r="AH20" i="1"/>
  <c r="AH19" i="1"/>
  <c r="AG20" i="1"/>
  <c r="AG19" i="1"/>
  <c r="AF20" i="1"/>
  <c r="AF19" i="1"/>
  <c r="AE20" i="1"/>
  <c r="AE19" i="1"/>
  <c r="AD20" i="1"/>
  <c r="AD19" i="1"/>
  <c r="AC20" i="1"/>
  <c r="AC19" i="1"/>
  <c r="AB20" i="1"/>
  <c r="AB19" i="1"/>
  <c r="AA20" i="1"/>
  <c r="AA19" i="1"/>
  <c r="Z20" i="1"/>
  <c r="Z19" i="1"/>
  <c r="Y20" i="1"/>
  <c r="Y19" i="1"/>
  <c r="X20" i="1"/>
  <c r="X19" i="1"/>
  <c r="W20" i="1"/>
  <c r="W19" i="1"/>
  <c r="V20" i="1"/>
  <c r="V19" i="1"/>
  <c r="U20" i="1"/>
  <c r="U19" i="1"/>
  <c r="T20" i="1"/>
  <c r="T19" i="1"/>
  <c r="S20" i="1"/>
  <c r="S19" i="1"/>
  <c r="R20" i="1"/>
  <c r="R19" i="1"/>
  <c r="Q20" i="1"/>
  <c r="Q19" i="1"/>
  <c r="P20" i="1"/>
  <c r="P19" i="1"/>
  <c r="O20" i="1"/>
  <c r="O19" i="1"/>
  <c r="N20" i="1"/>
  <c r="N19" i="1"/>
  <c r="M20" i="1"/>
  <c r="M19" i="1"/>
  <c r="L20" i="1"/>
  <c r="L19" i="1"/>
  <c r="K20" i="1"/>
  <c r="K19" i="1"/>
  <c r="J20" i="1"/>
  <c r="J19" i="1"/>
  <c r="I20" i="1"/>
  <c r="I19" i="1"/>
  <c r="H20" i="1"/>
  <c r="H19" i="1"/>
  <c r="G20" i="1"/>
  <c r="G19" i="1"/>
  <c r="AJ26" i="1"/>
  <c r="AJ25" i="1"/>
  <c r="AI26" i="1"/>
  <c r="AI25" i="1"/>
  <c r="AH26" i="1"/>
  <c r="AH25" i="1"/>
  <c r="AG26" i="1"/>
  <c r="AG25" i="1"/>
  <c r="AF26" i="1"/>
  <c r="AF25" i="1"/>
  <c r="AE26" i="1"/>
  <c r="AE25" i="1"/>
  <c r="AD26" i="1"/>
  <c r="AD25" i="1"/>
  <c r="AC26" i="1"/>
  <c r="AC25" i="1"/>
  <c r="AB25" i="1"/>
  <c r="AB26" i="1"/>
  <c r="AA26" i="1"/>
  <c r="AA25" i="1"/>
  <c r="Z26" i="1"/>
  <c r="Z25" i="1"/>
  <c r="Y26" i="1"/>
  <c r="Y25" i="1"/>
  <c r="X26" i="1"/>
  <c r="X25" i="1"/>
  <c r="W26" i="1"/>
  <c r="W25" i="1"/>
  <c r="V26" i="1"/>
  <c r="V25" i="1"/>
  <c r="U26" i="1"/>
  <c r="U25" i="1"/>
  <c r="T26" i="1"/>
  <c r="T25" i="1"/>
  <c r="S26" i="1"/>
  <c r="S25" i="1"/>
  <c r="R26" i="1"/>
  <c r="R25" i="1"/>
  <c r="Q26" i="1"/>
  <c r="Q25" i="1"/>
  <c r="P26" i="1"/>
  <c r="P25" i="1"/>
  <c r="O26" i="1"/>
  <c r="O25" i="1"/>
  <c r="N26" i="1"/>
  <c r="N25" i="1"/>
  <c r="M26" i="1"/>
  <c r="M25" i="1"/>
  <c r="L26" i="1"/>
  <c r="L25" i="1"/>
  <c r="K26" i="1"/>
  <c r="K25" i="1"/>
  <c r="J26" i="1"/>
  <c r="J25" i="1"/>
  <c r="I26" i="1"/>
  <c r="I25" i="1"/>
  <c r="H26" i="1"/>
  <c r="H25" i="1"/>
  <c r="G26" i="1"/>
  <c r="G25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P99" i="1" l="1"/>
  <c r="AL83" i="1" l="1"/>
  <c r="F12" i="4" l="1"/>
  <c r="T3" i="1" s="1"/>
  <c r="F10" i="4"/>
  <c r="AH3" i="1" s="1"/>
  <c r="F9" i="4"/>
  <c r="AA3" i="1" s="1"/>
  <c r="F8" i="4"/>
  <c r="P3" i="1" s="1"/>
  <c r="B6" i="1" l="1"/>
  <c r="B66" i="1"/>
  <c r="D4" i="4"/>
  <c r="D10" i="21" l="1"/>
  <c r="D9" i="21"/>
  <c r="B29" i="21"/>
  <c r="B13" i="21"/>
  <c r="P17" i="13" l="1"/>
  <c r="D11" i="4" l="1"/>
  <c r="F11" i="4" l="1"/>
  <c r="AG91" i="1" s="1"/>
  <c r="AL15" i="1"/>
  <c r="AL21" i="1"/>
  <c r="AL27" i="1"/>
  <c r="AL39" i="1"/>
  <c r="AL45" i="1"/>
  <c r="AL51" i="1"/>
  <c r="AL57" i="1"/>
  <c r="AL63" i="1"/>
  <c r="AL69" i="1"/>
  <c r="AL75" i="1"/>
  <c r="AL81" i="1"/>
  <c r="AL9" i="1"/>
  <c r="E10" i="4" l="1"/>
  <c r="E9" i="4" l="1"/>
  <c r="E12" i="4"/>
  <c r="S6" i="6" l="1"/>
  <c r="E8" i="4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T36" i="1" s="1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AI66" i="1" s="1"/>
  <c r="D38" i="15"/>
  <c r="D63" i="14"/>
  <c r="D37" i="14"/>
  <c r="D61" i="13"/>
  <c r="D25" i="13"/>
  <c r="D60" i="12"/>
  <c r="D24" i="12"/>
  <c r="D58" i="11"/>
  <c r="D36" i="11"/>
  <c r="D18" i="11"/>
  <c r="D61" i="10"/>
  <c r="D43" i="10"/>
  <c r="X36" i="1" s="1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AJ66" i="1" s="1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AK60" i="1" s="1"/>
  <c r="D64" i="14"/>
  <c r="AI60" i="1" s="1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AK66" i="1" s="1"/>
  <c r="D62" i="15"/>
  <c r="D58" i="15"/>
  <c r="D44" i="15"/>
  <c r="D40" i="15"/>
  <c r="D36" i="15"/>
  <c r="D22" i="15"/>
  <c r="D18" i="15"/>
  <c r="D65" i="14"/>
  <c r="AJ60" i="1" s="1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T42" i="1" s="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Y36" i="1" s="1"/>
  <c r="D42" i="10"/>
  <c r="W36" i="1" s="1"/>
  <c r="D40" i="10"/>
  <c r="U36" i="1" s="1"/>
  <c r="D38" i="10"/>
  <c r="S36" i="1" s="1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R36" i="1" s="1"/>
  <c r="D41" i="10"/>
  <c r="V36" i="1" s="1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Q83" i="18" l="1"/>
  <c r="P83" i="18"/>
  <c r="O83" i="18"/>
  <c r="N83" i="18"/>
  <c r="Q82" i="18"/>
  <c r="P82" i="18"/>
  <c r="O82" i="18"/>
  <c r="N82" i="18"/>
  <c r="Q81" i="18"/>
  <c r="P81" i="18"/>
  <c r="O81" i="18"/>
  <c r="N81" i="18"/>
  <c r="Q80" i="18"/>
  <c r="P80" i="18"/>
  <c r="O80" i="18"/>
  <c r="N80" i="18"/>
  <c r="Q79" i="18"/>
  <c r="P79" i="18"/>
  <c r="O79" i="18"/>
  <c r="N79" i="18"/>
  <c r="Q78" i="18"/>
  <c r="P78" i="18"/>
  <c r="O78" i="18"/>
  <c r="N78" i="18"/>
  <c r="Q77" i="18"/>
  <c r="P77" i="18"/>
  <c r="O77" i="18"/>
  <c r="N77" i="18"/>
  <c r="Q76" i="18"/>
  <c r="P76" i="18"/>
  <c r="O76" i="18"/>
  <c r="N76" i="18"/>
  <c r="Q75" i="18"/>
  <c r="P75" i="18"/>
  <c r="O75" i="18"/>
  <c r="N75" i="18"/>
  <c r="Q74" i="18"/>
  <c r="P74" i="18"/>
  <c r="O74" i="18"/>
  <c r="N74" i="18"/>
  <c r="AL73" i="1" l="1"/>
  <c r="AM74" i="1"/>
  <c r="AM80" i="1"/>
  <c r="AM73" i="1"/>
  <c r="AL79" i="1"/>
  <c r="AM79" i="1"/>
  <c r="AL74" i="1"/>
  <c r="AL80" i="1"/>
  <c r="AN73" i="1" l="1"/>
  <c r="AN79" i="1"/>
  <c r="AM67" i="1"/>
  <c r="AL67" i="1"/>
  <c r="AN74" i="1"/>
  <c r="AN80" i="1"/>
  <c r="AM68" i="1"/>
  <c r="AL68" i="1"/>
  <c r="P58" i="12"/>
  <c r="P30" i="1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AM13" i="1" l="1"/>
  <c r="AN67" i="1"/>
  <c r="AN68" i="1"/>
  <c r="AM7" i="1"/>
  <c r="AM8" i="1"/>
  <c r="AM19" i="1"/>
  <c r="AL13" i="1"/>
  <c r="AL55" i="1"/>
  <c r="AM55" i="1"/>
  <c r="AL61" i="1"/>
  <c r="AM61" i="1"/>
  <c r="AL7" i="1"/>
  <c r="AM20" i="1"/>
  <c r="AM37" i="1"/>
  <c r="AM62" i="1"/>
  <c r="AL14" i="1"/>
  <c r="AM14" i="1"/>
  <c r="AM38" i="1"/>
  <c r="AM44" i="1"/>
  <c r="AM43" i="1"/>
  <c r="AM49" i="1"/>
  <c r="AM50" i="1"/>
  <c r="AM56" i="1"/>
  <c r="AM25" i="1"/>
  <c r="AM26" i="1"/>
  <c r="AL37" i="1"/>
  <c r="AL43" i="1"/>
  <c r="AL49" i="1"/>
  <c r="AL8" i="1"/>
  <c r="AL20" i="1"/>
  <c r="AL26" i="1"/>
  <c r="AL50" i="1"/>
  <c r="AL56" i="1"/>
  <c r="AL62" i="1"/>
  <c r="AL19" i="1"/>
  <c r="AL25" i="1"/>
  <c r="AL38" i="1"/>
  <c r="AL44" i="1"/>
  <c r="P66" i="2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AN49" i="1" l="1"/>
  <c r="AN43" i="1"/>
  <c r="AN25" i="1"/>
  <c r="AN56" i="1"/>
  <c r="AN37" i="1"/>
  <c r="AN7" i="1"/>
  <c r="AN26" i="1"/>
  <c r="AN38" i="1"/>
  <c r="AN50" i="1"/>
  <c r="AN44" i="1"/>
  <c r="AN19" i="1"/>
  <c r="AN62" i="1"/>
  <c r="AN20" i="1"/>
  <c r="AN61" i="1"/>
  <c r="AN13" i="1"/>
  <c r="AN8" i="1"/>
  <c r="AN14" i="1"/>
  <c r="AN55" i="1"/>
  <c r="M66" i="2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E3" i="1" l="1"/>
  <c r="S10" i="2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B67" i="1"/>
  <c r="B13" i="1"/>
  <c r="B19" i="1" s="1"/>
  <c r="B25" i="1" s="1"/>
  <c r="B31" i="1" s="1"/>
  <c r="B37" i="1" s="1"/>
  <c r="B43" i="1" s="1"/>
  <c r="B49" i="1" s="1"/>
  <c r="B55" i="1" s="1"/>
  <c r="B61" i="1" s="1"/>
  <c r="B73" i="1" l="1"/>
  <c r="B79" i="1" s="1"/>
  <c r="L42" i="1" l="1"/>
  <c r="N21" i="11"/>
  <c r="N65" i="15"/>
  <c r="AI54" i="1"/>
  <c r="N64" i="13"/>
  <c r="AE54" i="1"/>
  <c r="N60" i="13"/>
  <c r="N16" i="14"/>
  <c r="G60" i="1"/>
  <c r="M60" i="1"/>
  <c r="N22" i="14"/>
  <c r="I60" i="1"/>
  <c r="N18" i="14"/>
  <c r="Y60" i="1"/>
  <c r="N44" i="14"/>
  <c r="U60" i="1"/>
  <c r="N40" i="14"/>
  <c r="AA60" i="1"/>
  <c r="N56" i="14"/>
  <c r="AH60" i="1"/>
  <c r="N63" i="14"/>
  <c r="AD60" i="1"/>
  <c r="N59" i="14"/>
  <c r="P66" i="1"/>
  <c r="N25" i="15"/>
  <c r="L66" i="1"/>
  <c r="N21" i="15"/>
  <c r="N17" i="15"/>
  <c r="X66" i="1"/>
  <c r="N43" i="15"/>
  <c r="T66" i="1"/>
  <c r="N39" i="15"/>
  <c r="N66" i="15"/>
  <c r="AG66" i="1"/>
  <c r="N62" i="15"/>
  <c r="AC66" i="1"/>
  <c r="N58" i="15"/>
  <c r="O72" i="1"/>
  <c r="N24" i="16"/>
  <c r="K72" i="1"/>
  <c r="N20" i="16"/>
  <c r="Q72" i="1"/>
  <c r="N36" i="16"/>
  <c r="W72" i="1"/>
  <c r="N42" i="16"/>
  <c r="S72" i="1"/>
  <c r="N38" i="16"/>
  <c r="AG72" i="1"/>
  <c r="N62" i="16"/>
  <c r="AC72" i="1"/>
  <c r="N58" i="16"/>
  <c r="O78" i="1"/>
  <c r="N24" i="17"/>
  <c r="K78" i="1"/>
  <c r="N20" i="17"/>
  <c r="Q78" i="1"/>
  <c r="N36" i="17"/>
  <c r="W78" i="1"/>
  <c r="N42" i="17"/>
  <c r="S78" i="1"/>
  <c r="N38" i="17"/>
  <c r="AJ78" i="1"/>
  <c r="N65" i="17"/>
  <c r="AF78" i="1"/>
  <c r="N61" i="17"/>
  <c r="AB78" i="1"/>
  <c r="N57" i="17"/>
  <c r="M12" i="1"/>
  <c r="N22" i="6"/>
  <c r="AC6" i="1"/>
  <c r="N58" i="2"/>
  <c r="AG12" i="1"/>
  <c r="N62" i="6"/>
  <c r="N43" i="7"/>
  <c r="X18" i="1"/>
  <c r="AI18" i="1"/>
  <c r="N64" i="7"/>
  <c r="W24" i="1"/>
  <c r="N42" i="8"/>
  <c r="N16" i="9"/>
  <c r="G30" i="1"/>
  <c r="X30" i="1"/>
  <c r="N43" i="9"/>
  <c r="N23" i="10"/>
  <c r="N36" i="1"/>
  <c r="Q12" i="1"/>
  <c r="N36" i="6"/>
  <c r="AG6" i="1"/>
  <c r="N62" i="2"/>
  <c r="N17" i="7"/>
  <c r="H18" i="1"/>
  <c r="N39" i="7"/>
  <c r="T18" i="1"/>
  <c r="N24" i="8"/>
  <c r="O24" i="1"/>
  <c r="S24" i="1"/>
  <c r="N38" i="8"/>
  <c r="N20" i="9"/>
  <c r="K30" i="1"/>
  <c r="AB30" i="1"/>
  <c r="N57" i="9"/>
  <c r="N19" i="10"/>
  <c r="J36" i="1"/>
  <c r="N42" i="10"/>
  <c r="N65" i="10"/>
  <c r="AJ36" i="1"/>
  <c r="N57" i="10"/>
  <c r="AB36" i="1"/>
  <c r="J42" i="1"/>
  <c r="N19" i="11"/>
  <c r="V42" i="1"/>
  <c r="N41" i="11"/>
  <c r="AH42" i="1"/>
  <c r="N63" i="11"/>
  <c r="P48" i="1"/>
  <c r="N25" i="12"/>
  <c r="H48" i="1"/>
  <c r="N17" i="12"/>
  <c r="AJ48" i="1"/>
  <c r="N65" i="12"/>
  <c r="J54" i="1"/>
  <c r="N19" i="13"/>
  <c r="AH54" i="1"/>
  <c r="N63" i="13"/>
  <c r="H60" i="1"/>
  <c r="N17" i="14"/>
  <c r="G12" i="1"/>
  <c r="N16" i="6"/>
  <c r="O12" i="1"/>
  <c r="N24" i="6"/>
  <c r="N42" i="6"/>
  <c r="W12" i="1"/>
  <c r="AE6" i="1"/>
  <c r="N60" i="2"/>
  <c r="AB12" i="1"/>
  <c r="N57" i="6"/>
  <c r="AJ12" i="1"/>
  <c r="N65" i="6"/>
  <c r="N23" i="7"/>
  <c r="N18" i="1"/>
  <c r="N41" i="7"/>
  <c r="V18" i="1"/>
  <c r="AE18" i="1"/>
  <c r="N60" i="7"/>
  <c r="N16" i="8"/>
  <c r="G24" i="1"/>
  <c r="N18" i="8"/>
  <c r="I24" i="1"/>
  <c r="U24" i="1"/>
  <c r="N40" i="8"/>
  <c r="N62" i="8"/>
  <c r="AG24" i="1"/>
  <c r="N18" i="9"/>
  <c r="I30" i="1"/>
  <c r="R30" i="1"/>
  <c r="N37" i="9"/>
  <c r="Z30" i="1"/>
  <c r="N45" i="9"/>
  <c r="AH30" i="1"/>
  <c r="N63" i="9"/>
  <c r="N21" i="10"/>
  <c r="L36" i="1"/>
  <c r="N44" i="10"/>
  <c r="AA36" i="1"/>
  <c r="N56" i="10"/>
  <c r="N59" i="10"/>
  <c r="AD36" i="1"/>
  <c r="X42" i="1"/>
  <c r="N43" i="11"/>
  <c r="AJ42" i="1"/>
  <c r="N65" i="11"/>
  <c r="AB42" i="1"/>
  <c r="N57" i="11"/>
  <c r="J48" i="1"/>
  <c r="N19" i="12"/>
  <c r="N38" i="12"/>
  <c r="S48" i="1"/>
  <c r="N54" i="1"/>
  <c r="N23" i="13"/>
  <c r="R54" i="1"/>
  <c r="N37" i="13"/>
  <c r="L60" i="1"/>
  <c r="N21" i="14"/>
  <c r="N66" i="14"/>
  <c r="AC60" i="1"/>
  <c r="N58" i="14"/>
  <c r="K66" i="1"/>
  <c r="N20" i="15"/>
  <c r="W66" i="1"/>
  <c r="N42" i="15"/>
  <c r="AB66" i="1"/>
  <c r="N57" i="15"/>
  <c r="J72" i="1"/>
  <c r="N19" i="16"/>
  <c r="V72" i="1"/>
  <c r="N41" i="16"/>
  <c r="AF72" i="1"/>
  <c r="N61" i="16"/>
  <c r="N78" i="1"/>
  <c r="N23" i="17"/>
  <c r="Z78" i="1"/>
  <c r="N45" i="17"/>
  <c r="R78" i="1"/>
  <c r="N37" i="17"/>
  <c r="AE78" i="1"/>
  <c r="N60" i="17"/>
  <c r="J12" i="1"/>
  <c r="N19" i="6"/>
  <c r="N12" i="1"/>
  <c r="N23" i="6"/>
  <c r="R12" i="1"/>
  <c r="N37" i="6"/>
  <c r="V12" i="1"/>
  <c r="N41" i="6"/>
  <c r="Z12" i="1"/>
  <c r="N45" i="6"/>
  <c r="AD6" i="1"/>
  <c r="N59" i="2"/>
  <c r="AH6" i="1"/>
  <c r="N63" i="2"/>
  <c r="AA12" i="1"/>
  <c r="N56" i="6"/>
  <c r="N60" i="6"/>
  <c r="AE12" i="1"/>
  <c r="AH12" i="1"/>
  <c r="N63" i="6"/>
  <c r="I18" i="1"/>
  <c r="N18" i="7"/>
  <c r="O18" i="1"/>
  <c r="N24" i="7"/>
  <c r="Q18" i="1"/>
  <c r="N36" i="7"/>
  <c r="W18" i="1"/>
  <c r="N42" i="7"/>
  <c r="S18" i="1"/>
  <c r="N38" i="7"/>
  <c r="N61" i="7"/>
  <c r="AF18" i="1"/>
  <c r="N57" i="7"/>
  <c r="AB18" i="1"/>
  <c r="N63" i="7"/>
  <c r="AH18" i="1"/>
  <c r="N24" i="1"/>
  <c r="N23" i="8"/>
  <c r="J24" i="1"/>
  <c r="N19" i="8"/>
  <c r="N45" i="8"/>
  <c r="Z24" i="1"/>
  <c r="N41" i="8"/>
  <c r="V24" i="1"/>
  <c r="N37" i="8"/>
  <c r="R24" i="1"/>
  <c r="AH24" i="1"/>
  <c r="N63" i="8"/>
  <c r="AD24" i="1"/>
  <c r="N59" i="8"/>
  <c r="H30" i="1"/>
  <c r="N17" i="9"/>
  <c r="L30" i="1"/>
  <c r="N21" i="9"/>
  <c r="N36" i="9"/>
  <c r="Q30" i="1"/>
  <c r="N40" i="9"/>
  <c r="U30" i="1"/>
  <c r="N44" i="9"/>
  <c r="Y30" i="1"/>
  <c r="N58" i="9"/>
  <c r="AC30" i="1"/>
  <c r="N62" i="9"/>
  <c r="AG30" i="1"/>
  <c r="N66" i="9"/>
  <c r="AK30" i="1"/>
  <c r="M36" i="1"/>
  <c r="N22" i="10"/>
  <c r="I36" i="1"/>
  <c r="N18" i="10"/>
  <c r="N45" i="10"/>
  <c r="Z36" i="1"/>
  <c r="N41" i="10"/>
  <c r="N37" i="10"/>
  <c r="AI36" i="1"/>
  <c r="N64" i="10"/>
  <c r="AE36" i="1"/>
  <c r="N60" i="10"/>
  <c r="N16" i="11"/>
  <c r="G42" i="1"/>
  <c r="N22" i="11"/>
  <c r="M42" i="1"/>
  <c r="N18" i="11"/>
  <c r="I42" i="1"/>
  <c r="N44" i="11"/>
  <c r="Y42" i="1"/>
  <c r="N40" i="11"/>
  <c r="U42" i="1"/>
  <c r="N56" i="11"/>
  <c r="AA42" i="1"/>
  <c r="N62" i="11"/>
  <c r="AG42" i="1"/>
  <c r="N58" i="11"/>
  <c r="AC42" i="1"/>
  <c r="N24" i="12"/>
  <c r="O48" i="1"/>
  <c r="N20" i="12"/>
  <c r="K48" i="1"/>
  <c r="N36" i="12"/>
  <c r="Q48" i="1"/>
  <c r="N40" i="12"/>
  <c r="U48" i="1"/>
  <c r="AH48" i="1"/>
  <c r="N63" i="12"/>
  <c r="P54" i="1"/>
  <c r="N25" i="13"/>
  <c r="H54" i="1"/>
  <c r="N17" i="13"/>
  <c r="T54" i="1"/>
  <c r="N39" i="13"/>
  <c r="AF54" i="1"/>
  <c r="N61" i="13"/>
  <c r="N60" i="1"/>
  <c r="N23" i="14"/>
  <c r="Z60" i="1"/>
  <c r="N45" i="14"/>
  <c r="R60" i="1"/>
  <c r="N37" i="14"/>
  <c r="AE60" i="1"/>
  <c r="N60" i="14"/>
  <c r="M66" i="1"/>
  <c r="N22" i="15"/>
  <c r="Y66" i="1"/>
  <c r="N44" i="15"/>
  <c r="AA66" i="1"/>
  <c r="N56" i="15"/>
  <c r="AD66" i="1"/>
  <c r="N59" i="15"/>
  <c r="L72" i="1"/>
  <c r="N21" i="16"/>
  <c r="X72" i="1"/>
  <c r="N43" i="16"/>
  <c r="AH72" i="1"/>
  <c r="N63" i="16"/>
  <c r="P78" i="1"/>
  <c r="N25" i="17"/>
  <c r="H78" i="1"/>
  <c r="N17" i="17"/>
  <c r="T78" i="1"/>
  <c r="N39" i="17"/>
  <c r="AG78" i="1"/>
  <c r="N62" i="17"/>
  <c r="X48" i="1"/>
  <c r="N43" i="12"/>
  <c r="T48" i="1"/>
  <c r="N39" i="12"/>
  <c r="AK48" i="1"/>
  <c r="N66" i="12"/>
  <c r="AG48" i="1"/>
  <c r="N62" i="12"/>
  <c r="N58" i="12"/>
  <c r="AC48" i="1"/>
  <c r="O54" i="1"/>
  <c r="N24" i="13"/>
  <c r="K54" i="1"/>
  <c r="N20" i="13"/>
  <c r="N36" i="13"/>
  <c r="Q54" i="1"/>
  <c r="W54" i="1"/>
  <c r="N42" i="13"/>
  <c r="S54" i="1"/>
  <c r="N38" i="13"/>
  <c r="U12" i="1"/>
  <c r="N40" i="6"/>
  <c r="AK6" i="1"/>
  <c r="N66" i="2"/>
  <c r="N25" i="7"/>
  <c r="P18" i="1"/>
  <c r="AG18" i="1"/>
  <c r="N62" i="7"/>
  <c r="N20" i="8"/>
  <c r="K24" i="1"/>
  <c r="N64" i="8"/>
  <c r="AI24" i="1"/>
  <c r="N24" i="9"/>
  <c r="O30" i="1"/>
  <c r="AF30" i="1"/>
  <c r="N61" i="9"/>
  <c r="I12" i="1"/>
  <c r="N18" i="6"/>
  <c r="Y12" i="1"/>
  <c r="N44" i="6"/>
  <c r="AD12" i="1"/>
  <c r="N59" i="6"/>
  <c r="N21" i="7"/>
  <c r="L18" i="1"/>
  <c r="AC18" i="1"/>
  <c r="N58" i="7"/>
  <c r="Q24" i="1"/>
  <c r="N36" i="8"/>
  <c r="N60" i="8"/>
  <c r="AE24" i="1"/>
  <c r="T30" i="1"/>
  <c r="N39" i="9"/>
  <c r="AJ30" i="1"/>
  <c r="N65" i="9"/>
  <c r="Q36" i="1"/>
  <c r="N36" i="10"/>
  <c r="N38" i="10"/>
  <c r="N61" i="10"/>
  <c r="AF36" i="1"/>
  <c r="N42" i="1"/>
  <c r="N23" i="11"/>
  <c r="Z42" i="1"/>
  <c r="N45" i="11"/>
  <c r="R42" i="1"/>
  <c r="N37" i="11"/>
  <c r="AD42" i="1"/>
  <c r="N59" i="11"/>
  <c r="L48" i="1"/>
  <c r="N21" i="12"/>
  <c r="N42" i="12"/>
  <c r="W48" i="1"/>
  <c r="AB48" i="1"/>
  <c r="N57" i="12"/>
  <c r="V54" i="1"/>
  <c r="N41" i="13"/>
  <c r="P60" i="1"/>
  <c r="N25" i="14"/>
  <c r="T60" i="1"/>
  <c r="N39" i="14"/>
  <c r="K12" i="1"/>
  <c r="N20" i="6"/>
  <c r="N38" i="6"/>
  <c r="S12" i="1"/>
  <c r="AA6" i="1"/>
  <c r="N56" i="2"/>
  <c r="AI6" i="1"/>
  <c r="N64" i="2"/>
  <c r="AF12" i="1"/>
  <c r="N61" i="6"/>
  <c r="K18" i="1"/>
  <c r="N20" i="7"/>
  <c r="N45" i="7"/>
  <c r="Z18" i="1"/>
  <c r="N37" i="7"/>
  <c r="R18" i="1"/>
  <c r="AK18" i="1"/>
  <c r="N66" i="7"/>
  <c r="N22" i="8"/>
  <c r="M24" i="1"/>
  <c r="Y24" i="1"/>
  <c r="N44" i="8"/>
  <c r="N56" i="8"/>
  <c r="AA24" i="1"/>
  <c r="N58" i="8"/>
  <c r="AC24" i="1"/>
  <c r="N22" i="9"/>
  <c r="M30" i="1"/>
  <c r="V30" i="1"/>
  <c r="N41" i="9"/>
  <c r="AD30" i="1"/>
  <c r="N59" i="9"/>
  <c r="G36" i="1"/>
  <c r="N16" i="10"/>
  <c r="N17" i="10"/>
  <c r="H36" i="1"/>
  <c r="N40" i="10"/>
  <c r="N63" i="10"/>
  <c r="AH36" i="1"/>
  <c r="P42" i="1"/>
  <c r="N25" i="11"/>
  <c r="H42" i="1"/>
  <c r="N17" i="11"/>
  <c r="N39" i="11"/>
  <c r="AF42" i="1"/>
  <c r="N61" i="11"/>
  <c r="N48" i="1"/>
  <c r="N23" i="12"/>
  <c r="Z48" i="1"/>
  <c r="N45" i="12"/>
  <c r="AF48" i="1"/>
  <c r="N61" i="12"/>
  <c r="Z54" i="1"/>
  <c r="N45" i="13"/>
  <c r="AD54" i="1"/>
  <c r="N59" i="13"/>
  <c r="X60" i="1"/>
  <c r="N43" i="14"/>
  <c r="AG60" i="1"/>
  <c r="N62" i="14"/>
  <c r="O66" i="1"/>
  <c r="N24" i="15"/>
  <c r="Q66" i="1"/>
  <c r="N36" i="15"/>
  <c r="S66" i="1"/>
  <c r="N38" i="15"/>
  <c r="AF66" i="1"/>
  <c r="N61" i="15"/>
  <c r="N72" i="1"/>
  <c r="N23" i="16"/>
  <c r="Z72" i="1"/>
  <c r="N45" i="16"/>
  <c r="R72" i="1"/>
  <c r="N37" i="16"/>
  <c r="AB72" i="1"/>
  <c r="N57" i="16"/>
  <c r="J78" i="1"/>
  <c r="N19" i="17"/>
  <c r="V78" i="1"/>
  <c r="N41" i="17"/>
  <c r="AI78" i="1"/>
  <c r="N64" i="17"/>
  <c r="H12" i="1"/>
  <c r="N17" i="6"/>
  <c r="L12" i="1"/>
  <c r="N21" i="6"/>
  <c r="P12" i="1"/>
  <c r="N25" i="6"/>
  <c r="T12" i="1"/>
  <c r="N39" i="6"/>
  <c r="X12" i="1"/>
  <c r="N43" i="6"/>
  <c r="AB6" i="1"/>
  <c r="N57" i="2"/>
  <c r="AF6" i="1"/>
  <c r="N61" i="2"/>
  <c r="AJ6" i="1"/>
  <c r="N65" i="2"/>
  <c r="AC12" i="1"/>
  <c r="N58" i="6"/>
  <c r="N64" i="6"/>
  <c r="AI12" i="1"/>
  <c r="N19" i="7"/>
  <c r="J18" i="1"/>
  <c r="M18" i="1"/>
  <c r="N22" i="7"/>
  <c r="Y18" i="1"/>
  <c r="N44" i="7"/>
  <c r="U18" i="1"/>
  <c r="N40" i="7"/>
  <c r="AA18" i="1"/>
  <c r="N56" i="7"/>
  <c r="N59" i="7"/>
  <c r="AD18" i="1"/>
  <c r="N65" i="7"/>
  <c r="AJ18" i="1"/>
  <c r="P24" i="1"/>
  <c r="N25" i="8"/>
  <c r="L24" i="1"/>
  <c r="N21" i="8"/>
  <c r="H24" i="1"/>
  <c r="N17" i="8"/>
  <c r="N43" i="8"/>
  <c r="X24" i="1"/>
  <c r="N39" i="8"/>
  <c r="T24" i="1"/>
  <c r="AJ24" i="1"/>
  <c r="N65" i="8"/>
  <c r="AF24" i="1"/>
  <c r="N61" i="8"/>
  <c r="AB24" i="1"/>
  <c r="N57" i="8"/>
  <c r="J30" i="1"/>
  <c r="N19" i="9"/>
  <c r="N30" i="1"/>
  <c r="N23" i="9"/>
  <c r="N38" i="9"/>
  <c r="S30" i="1"/>
  <c r="N42" i="9"/>
  <c r="W30" i="1"/>
  <c r="N56" i="9"/>
  <c r="AA30" i="1"/>
  <c r="N60" i="9"/>
  <c r="AE30" i="1"/>
  <c r="N64" i="9"/>
  <c r="AI30" i="1"/>
  <c r="O36" i="1"/>
  <c r="N24" i="10"/>
  <c r="K36" i="1"/>
  <c r="N20" i="10"/>
  <c r="N25" i="10"/>
  <c r="P36" i="1"/>
  <c r="N43" i="10"/>
  <c r="N39" i="10"/>
  <c r="AK36" i="1"/>
  <c r="N66" i="10"/>
  <c r="AG36" i="1"/>
  <c r="N62" i="10"/>
  <c r="AC36" i="1"/>
  <c r="N58" i="10"/>
  <c r="N24" i="11"/>
  <c r="O42" i="1"/>
  <c r="N20" i="11"/>
  <c r="K42" i="1"/>
  <c r="N36" i="11"/>
  <c r="Q42" i="1"/>
  <c r="N42" i="11"/>
  <c r="W42" i="1"/>
  <c r="N38" i="11"/>
  <c r="S42" i="1"/>
  <c r="N64" i="11"/>
  <c r="AI42" i="1"/>
  <c r="N60" i="11"/>
  <c r="AE42" i="1"/>
  <c r="N16" i="12"/>
  <c r="G48" i="1"/>
  <c r="N22" i="12"/>
  <c r="M48" i="1"/>
  <c r="N18" i="12"/>
  <c r="I48" i="1"/>
  <c r="N44" i="12"/>
  <c r="Y48" i="1"/>
  <c r="N56" i="12"/>
  <c r="AA48" i="1"/>
  <c r="AD48" i="1"/>
  <c r="N59" i="12"/>
  <c r="L54" i="1"/>
  <c r="N21" i="13"/>
  <c r="X54" i="1"/>
  <c r="N43" i="13"/>
  <c r="AJ54" i="1"/>
  <c r="N65" i="13"/>
  <c r="AB54" i="1"/>
  <c r="N57" i="13"/>
  <c r="J60" i="1"/>
  <c r="N19" i="14"/>
  <c r="V60" i="1"/>
  <c r="N41" i="14"/>
  <c r="N64" i="14"/>
  <c r="N16" i="15"/>
  <c r="N18" i="15"/>
  <c r="U66" i="1"/>
  <c r="N40" i="15"/>
  <c r="AH66" i="1"/>
  <c r="N63" i="15"/>
  <c r="P72" i="1"/>
  <c r="N25" i="16"/>
  <c r="H72" i="1"/>
  <c r="N17" i="16"/>
  <c r="T72" i="1"/>
  <c r="N39" i="16"/>
  <c r="AD72" i="1"/>
  <c r="N59" i="16"/>
  <c r="L78" i="1"/>
  <c r="N21" i="17"/>
  <c r="X78" i="1"/>
  <c r="N43" i="17"/>
  <c r="AK78" i="1"/>
  <c r="N66" i="17"/>
  <c r="AC78" i="1"/>
  <c r="N58" i="17"/>
  <c r="V48" i="1"/>
  <c r="N41" i="12"/>
  <c r="R48" i="1"/>
  <c r="N37" i="12"/>
  <c r="N64" i="12"/>
  <c r="AI48" i="1"/>
  <c r="N60" i="12"/>
  <c r="AE48" i="1"/>
  <c r="G54" i="1"/>
  <c r="N16" i="13"/>
  <c r="N22" i="13"/>
  <c r="M54" i="1"/>
  <c r="N18" i="13"/>
  <c r="I54" i="1"/>
  <c r="N44" i="13"/>
  <c r="Y54" i="1"/>
  <c r="N40" i="13"/>
  <c r="U54" i="1"/>
  <c r="AA54" i="1"/>
  <c r="N56" i="13"/>
  <c r="N62" i="13"/>
  <c r="AG54" i="1"/>
  <c r="N58" i="13"/>
  <c r="AC54" i="1"/>
  <c r="N24" i="14"/>
  <c r="O60" i="1"/>
  <c r="N20" i="14"/>
  <c r="K60" i="1"/>
  <c r="Q60" i="1"/>
  <c r="N36" i="14"/>
  <c r="W60" i="1"/>
  <c r="N42" i="14"/>
  <c r="S60" i="1"/>
  <c r="N38" i="14"/>
  <c r="N65" i="14"/>
  <c r="AF60" i="1"/>
  <c r="N61" i="14"/>
  <c r="AB60" i="1"/>
  <c r="N57" i="14"/>
  <c r="N66" i="1"/>
  <c r="N23" i="15"/>
  <c r="J66" i="1"/>
  <c r="N19" i="15"/>
  <c r="Z66" i="1"/>
  <c r="N45" i="15"/>
  <c r="V66" i="1"/>
  <c r="N41" i="15"/>
  <c r="R66" i="1"/>
  <c r="N37" i="15"/>
  <c r="N64" i="15"/>
  <c r="AE66" i="1"/>
  <c r="N60" i="15"/>
  <c r="G72" i="1"/>
  <c r="N16" i="16"/>
  <c r="M72" i="1"/>
  <c r="N22" i="16"/>
  <c r="I72" i="1"/>
  <c r="N18" i="16"/>
  <c r="Y72" i="1"/>
  <c r="N44" i="16"/>
  <c r="U72" i="1"/>
  <c r="N40" i="16"/>
  <c r="AA72" i="1"/>
  <c r="N56" i="16"/>
  <c r="AE72" i="1"/>
  <c r="N60" i="16"/>
  <c r="G78" i="1"/>
  <c r="N16" i="17"/>
  <c r="M78" i="1"/>
  <c r="N22" i="17"/>
  <c r="I78" i="1"/>
  <c r="N18" i="17"/>
  <c r="Y78" i="1"/>
  <c r="N44" i="17"/>
  <c r="U78" i="1"/>
  <c r="N40" i="17"/>
  <c r="AA78" i="1"/>
  <c r="N56" i="17"/>
  <c r="AH78" i="1"/>
  <c r="N63" i="17"/>
  <c r="AD78" i="1"/>
  <c r="N59" i="17"/>
  <c r="AI72" i="1"/>
  <c r="N64" i="16"/>
  <c r="X6" i="1"/>
  <c r="N43" i="2"/>
  <c r="T6" i="1"/>
  <c r="N39" i="2"/>
  <c r="Q6" i="1"/>
  <c r="N36" i="2"/>
  <c r="W6" i="1"/>
  <c r="N42" i="2"/>
  <c r="S6" i="1"/>
  <c r="N38" i="2"/>
  <c r="Z6" i="1"/>
  <c r="N45" i="2"/>
  <c r="V6" i="1"/>
  <c r="N41" i="2"/>
  <c r="R6" i="1"/>
  <c r="N37" i="2"/>
  <c r="Y6" i="1"/>
  <c r="N44" i="2"/>
  <c r="U6" i="1"/>
  <c r="N40" i="2"/>
  <c r="G18" i="1"/>
  <c r="N16" i="7"/>
  <c r="K6" i="1"/>
  <c r="N20" i="2"/>
  <c r="O6" i="1"/>
  <c r="N24" i="2"/>
  <c r="G6" i="1"/>
  <c r="N16" i="2"/>
  <c r="J6" i="1"/>
  <c r="N19" i="2"/>
  <c r="N6" i="1"/>
  <c r="N23" i="2"/>
  <c r="H6" i="1"/>
  <c r="N17" i="2"/>
  <c r="I6" i="1"/>
  <c r="N18" i="2"/>
  <c r="M6" i="1"/>
  <c r="N22" i="2"/>
  <c r="L6" i="1"/>
  <c r="N21" i="2"/>
  <c r="P6" i="1"/>
  <c r="N25" i="2"/>
  <c r="AL60" i="1" l="1"/>
  <c r="E11" i="4"/>
  <c r="AL33" i="1" l="1"/>
  <c r="AM32" i="1"/>
  <c r="AM86" i="1" s="1"/>
  <c r="AO85" i="1"/>
  <c r="AL32" i="1"/>
  <c r="AL86" i="1" s="1"/>
  <c r="AP85" i="1"/>
  <c r="AF86" i="1" s="1"/>
  <c r="AN32" i="1" l="1"/>
  <c r="AN86" i="1" s="1"/>
  <c r="M91" i="1" s="1"/>
  <c r="AM31" i="1"/>
  <c r="AM85" i="1" s="1"/>
  <c r="AL31" i="1"/>
  <c r="M94" i="1" l="1"/>
  <c r="M95" i="1"/>
  <c r="M90" i="1"/>
  <c r="AL85" i="1"/>
  <c r="AN31" i="1"/>
  <c r="AN85" i="1" s="1"/>
  <c r="R1" i="13"/>
  <c r="R1" i="15"/>
  <c r="R1" i="12"/>
  <c r="R1" i="6"/>
  <c r="R1" i="17"/>
  <c r="R1" i="7"/>
  <c r="R1" i="8"/>
  <c r="R1" i="2"/>
  <c r="R1" i="10"/>
  <c r="R1" i="16"/>
  <c r="R1" i="14"/>
  <c r="P91" i="1"/>
  <c r="R1" i="11"/>
  <c r="R1" i="9"/>
  <c r="M86" i="1" l="1"/>
  <c r="M87" i="1"/>
  <c r="S1" i="12"/>
  <c r="S1" i="10"/>
  <c r="S1" i="15"/>
  <c r="S1" i="17"/>
  <c r="S1" i="9"/>
  <c r="S1" i="7"/>
  <c r="S1" i="16"/>
  <c r="S1" i="13"/>
  <c r="S1" i="8"/>
  <c r="S1" i="6"/>
  <c r="S1" i="14"/>
  <c r="S1" i="2"/>
  <c r="S1" i="11"/>
  <c r="M99" i="1" l="1"/>
  <c r="S99" i="1" s="1"/>
  <c r="D1" i="6"/>
  <c r="D1" i="11"/>
  <c r="D1" i="9"/>
  <c r="D1" i="12"/>
  <c r="D1" i="2"/>
  <c r="D1" i="16"/>
  <c r="D1" i="13"/>
  <c r="D1" i="15"/>
  <c r="D1" i="14"/>
  <c r="D1" i="7"/>
  <c r="D1" i="8"/>
  <c r="U87" i="1"/>
  <c r="D1" i="10"/>
  <c r="P87" i="1"/>
  <c r="D1" i="17"/>
  <c r="E1" i="8" l="1"/>
  <c r="E1" i="9"/>
  <c r="E1" i="10"/>
  <c r="E1" i="11"/>
  <c r="E1" i="17"/>
  <c r="E1" i="12"/>
  <c r="E1" i="15"/>
  <c r="E1" i="2"/>
  <c r="E1" i="16"/>
  <c r="E1" i="13"/>
  <c r="E1" i="6"/>
  <c r="E1" i="14"/>
  <c r="E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堀江＿潤（設計施工グループ）</author>
  </authors>
  <commentList>
    <comment ref="D3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sharedStrings.xml><?xml version="1.0" encoding="utf-8"?>
<sst xmlns="http://schemas.openxmlformats.org/spreadsheetml/2006/main" count="6151" uniqueCount="296">
  <si>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</si>
  <si>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</si>
  <si>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</si>
  <si>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</si>
  <si>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</si>
  <si>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</si>
  <si>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</si>
  <si>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</si>
  <si>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</si>
  <si>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</si>
  <si>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</si>
  <si>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■</t>
  </si>
  <si>
    <t>○</t>
    <phoneticPr fontId="2"/>
  </si>
  <si>
    <t>曜日</t>
    <rPh sb="0" eb="2">
      <t>ヨウビ</t>
    </rPh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</si>
  <si>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</si>
  <si>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</si>
  <si>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</si>
  <si>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</si>
  <si>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</si>
  <si>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</si>
  <si>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</si>
  <si>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</si>
  <si>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</si>
  <si>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</si>
  <si>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</si>
  <si>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</si>
  <si>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</si>
  <si>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</si>
  <si>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</si>
  <si>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</si>
  <si>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</si>
  <si>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木</t>
    <rPh sb="0" eb="1">
      <t>キ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</si>
  <si>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</si>
  <si>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準備工（測量・伐開）</t>
    <rPh sb="0" eb="2">
      <t>ジュンビ</t>
    </rPh>
    <rPh sb="2" eb="3">
      <t>コウ</t>
    </rPh>
    <rPh sb="4" eb="6">
      <t>ソクリョウ</t>
    </rPh>
    <rPh sb="7" eb="9">
      <t>バッカイ</t>
    </rPh>
    <phoneticPr fontId="2"/>
  </si>
  <si>
    <t>土工（掘削・盛土）
SP0.0～100.0</t>
    <rPh sb="0" eb="2">
      <t>ドコウ</t>
    </rPh>
    <rPh sb="3" eb="5">
      <t>クッサク</t>
    </rPh>
    <rPh sb="6" eb="8">
      <t>モリド</t>
    </rPh>
    <phoneticPr fontId="2"/>
  </si>
  <si>
    <t>土工（掘削・盛土）
SP100.0～200.0</t>
    <rPh sb="0" eb="2">
      <t>ドコウ</t>
    </rPh>
    <rPh sb="3" eb="5">
      <t>クッサク</t>
    </rPh>
    <rPh sb="6" eb="8">
      <t>モリド</t>
    </rPh>
    <phoneticPr fontId="2"/>
  </si>
  <si>
    <t>路盤工
SP0.0～100.0</t>
    <rPh sb="0" eb="2">
      <t>ロバン</t>
    </rPh>
    <rPh sb="2" eb="3">
      <t>コウ</t>
    </rPh>
    <phoneticPr fontId="2"/>
  </si>
  <si>
    <t>×</t>
  </si>
  <si>
    <t>×</t>
    <phoneticPr fontId="2"/>
  </si>
  <si>
    <t>晴/曇</t>
    <rPh sb="0" eb="1">
      <t>ハ</t>
    </rPh>
    <rPh sb="2" eb="3">
      <t>クモ</t>
    </rPh>
    <phoneticPr fontId="2"/>
  </si>
  <si>
    <t>晴</t>
    <rPh sb="0" eb="1">
      <t>ハ</t>
    </rPh>
    <phoneticPr fontId="2"/>
  </si>
  <si>
    <t>晴</t>
    <rPh sb="0" eb="1">
      <t>ハレ</t>
    </rPh>
    <phoneticPr fontId="2"/>
  </si>
  <si>
    <t>雨</t>
    <rPh sb="0" eb="1">
      <t>アメ</t>
    </rPh>
    <phoneticPr fontId="2"/>
  </si>
  <si>
    <t>曇/雨</t>
    <rPh sb="0" eb="1">
      <t>クモ</t>
    </rPh>
    <rPh sb="2" eb="3">
      <t>アメ</t>
    </rPh>
    <phoneticPr fontId="2"/>
  </si>
  <si>
    <t>土工（掘削・盛土）
SP100.0～150.0</t>
    <rPh sb="0" eb="2">
      <t>ドコウ</t>
    </rPh>
    <rPh sb="3" eb="5">
      <t>クッサク</t>
    </rPh>
    <rPh sb="6" eb="8">
      <t>モリド</t>
    </rPh>
    <phoneticPr fontId="2"/>
  </si>
  <si>
    <t>施工計画書作成</t>
    <rPh sb="0" eb="2">
      <t>セコウ</t>
    </rPh>
    <rPh sb="2" eb="4">
      <t>ケイカク</t>
    </rPh>
    <rPh sb="4" eb="5">
      <t>ショ</t>
    </rPh>
    <rPh sb="5" eb="7">
      <t>サクセイ</t>
    </rPh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</si>
  <si>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</si>
  <si>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</si>
  <si>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現場代理人名</t>
    <rPh sb="0" eb="2">
      <t>ゲンバ</t>
    </rPh>
    <rPh sb="2" eb="5">
      <t>ダイリニン</t>
    </rPh>
    <rPh sb="5" eb="6">
      <t>メイ</t>
    </rPh>
    <phoneticPr fontId="2"/>
  </si>
  <si>
    <t>路盤工
SP0.0～200.0</t>
    <rPh sb="0" eb="2">
      <t>ロバン</t>
    </rPh>
    <rPh sb="2" eb="3">
      <t>コウ</t>
    </rPh>
    <phoneticPr fontId="2"/>
  </si>
  <si>
    <t>契約日（着工）</t>
    <rPh sb="0" eb="3">
      <t>ケイヤクビ</t>
    </rPh>
    <rPh sb="4" eb="6">
      <t>チャッコウ</t>
    </rPh>
    <phoneticPr fontId="2"/>
  </si>
  <si>
    <t>経営体　○○地区　１工区</t>
  </si>
  <si>
    <t>■</t>
    <phoneticPr fontId="2"/>
  </si>
  <si>
    <t>（発注者側）確認方法</t>
    <rPh sb="1" eb="3">
      <t>ハッチュウ</t>
    </rPh>
    <rPh sb="3" eb="4">
      <t>シャ</t>
    </rPh>
    <rPh sb="4" eb="5">
      <t>ガワ</t>
    </rPh>
    <rPh sb="6" eb="8">
      <t>カクニン</t>
    </rPh>
    <rPh sb="8" eb="10">
      <t>ホウホウ</t>
    </rPh>
    <phoneticPr fontId="2"/>
  </si>
  <si>
    <t>段階確認（SP120　路床盛土基準高、SP80　法長（L・R））</t>
    <rPh sb="0" eb="2">
      <t>ダンカイ</t>
    </rPh>
    <rPh sb="2" eb="4">
      <t>カクニン</t>
    </rPh>
    <rPh sb="11" eb="13">
      <t>ロショウ</t>
    </rPh>
    <rPh sb="13" eb="15">
      <t>モリド</t>
    </rPh>
    <rPh sb="15" eb="17">
      <t>キジュン</t>
    </rPh>
    <rPh sb="17" eb="18">
      <t>ダカ</t>
    </rPh>
    <rPh sb="24" eb="25">
      <t>ノリ</t>
    </rPh>
    <rPh sb="25" eb="26">
      <t>ナガ</t>
    </rPh>
    <phoneticPr fontId="2"/>
  </si>
  <si>
    <t>道庁建設　株式会社</t>
    <rPh sb="0" eb="2">
      <t>ドウチョウ</t>
    </rPh>
    <phoneticPr fontId="2"/>
  </si>
  <si>
    <t>北海　太郎</t>
    <rPh sb="0" eb="2">
      <t>ホッカイ</t>
    </rPh>
    <rPh sb="3" eb="5">
      <t>タロウ</t>
    </rPh>
    <phoneticPr fontId="2"/>
  </si>
  <si>
    <t>指示（バリケード等の安全施設の設置位置）・・・詳細は協議簿</t>
    <rPh sb="0" eb="2">
      <t>シジ</t>
    </rPh>
    <rPh sb="8" eb="9">
      <t>トウ</t>
    </rPh>
    <rPh sb="10" eb="12">
      <t>アンゼン</t>
    </rPh>
    <rPh sb="12" eb="14">
      <t>シセツ</t>
    </rPh>
    <rPh sb="15" eb="17">
      <t>セッチ</t>
    </rPh>
    <rPh sb="17" eb="19">
      <t>イチ</t>
    </rPh>
    <rPh sb="23" eb="25">
      <t>ショウサイ</t>
    </rPh>
    <rPh sb="26" eb="28">
      <t>キョウギ</t>
    </rPh>
    <rPh sb="28" eb="29">
      <t>ボ</t>
    </rPh>
    <phoneticPr fontId="2"/>
  </si>
  <si>
    <t>日</t>
    <rPh sb="0" eb="1">
      <t>ニチ</t>
    </rPh>
    <phoneticPr fontId="2"/>
  </si>
  <si>
    <t>別記様式１　休日等取得実績調書</t>
    <rPh sb="0" eb="2">
      <t>ベッキ</t>
    </rPh>
    <rPh sb="2" eb="4">
      <t>ヨウシキ</t>
    </rPh>
    <rPh sb="6" eb="9">
      <t>キュウジツトウ</t>
    </rPh>
    <rPh sb="9" eb="11">
      <t>シュトク</t>
    </rPh>
    <rPh sb="11" eb="13">
      <t>ジッセキ</t>
    </rPh>
    <rPh sb="13" eb="15">
      <t>チョウショ</t>
    </rPh>
    <phoneticPr fontId="2"/>
  </si>
  <si>
    <t>土</t>
    <rPh sb="0" eb="1">
      <t>ツチ</t>
    </rPh>
    <phoneticPr fontId="2"/>
  </si>
  <si>
    <t>様式－３</t>
    <rPh sb="0" eb="2">
      <t>ヨウシキ</t>
    </rPh>
    <phoneticPr fontId="19"/>
  </si>
  <si>
    <t>工事施工協議簿</t>
    <rPh sb="0" eb="2">
      <t>コウジ</t>
    </rPh>
    <rPh sb="2" eb="4">
      <t>セコウ</t>
    </rPh>
    <rPh sb="4" eb="6">
      <t>キョウギ</t>
    </rPh>
    <rPh sb="6" eb="7">
      <t>ボ</t>
    </rPh>
    <phoneticPr fontId="19"/>
  </si>
  <si>
    <t>指示　　　承諾
協議　　　報告</t>
    <rPh sb="0" eb="2">
      <t>シジ</t>
    </rPh>
    <rPh sb="5" eb="7">
      <t>ショウダク</t>
    </rPh>
    <rPh sb="9" eb="11">
      <t>キョウギ</t>
    </rPh>
    <rPh sb="14" eb="16">
      <t>ホウコク</t>
    </rPh>
    <phoneticPr fontId="19"/>
  </si>
  <si>
    <t>役職等</t>
    <rPh sb="0" eb="2">
      <t>ヤクショク</t>
    </rPh>
    <rPh sb="2" eb="3">
      <t>ナド</t>
    </rPh>
    <phoneticPr fontId="19"/>
  </si>
  <si>
    <t>主　任
技術者</t>
    <rPh sb="0" eb="1">
      <t>シュ</t>
    </rPh>
    <rPh sb="2" eb="3">
      <t>ニン</t>
    </rPh>
    <rPh sb="4" eb="7">
      <t>ギジュツシャ</t>
    </rPh>
    <phoneticPr fontId="19"/>
  </si>
  <si>
    <t>現　場
代理人</t>
    <rPh sb="0" eb="3">
      <t>ゲンバ</t>
    </rPh>
    <rPh sb="4" eb="7">
      <t>ダイリニン</t>
    </rPh>
    <phoneticPr fontId="19"/>
  </si>
  <si>
    <t>署名等</t>
    <rPh sb="0" eb="2">
      <t>ショメイ</t>
    </rPh>
    <rPh sb="2" eb="3">
      <t>トウ</t>
    </rPh>
    <phoneticPr fontId="19"/>
  </si>
  <si>
    <t>工　　事　　名</t>
    <rPh sb="0" eb="1">
      <t>コウ</t>
    </rPh>
    <rPh sb="3" eb="4">
      <t>コト</t>
    </rPh>
    <rPh sb="6" eb="7">
      <t>ナ</t>
    </rPh>
    <phoneticPr fontId="19"/>
  </si>
  <si>
    <t>協議簿通し番号</t>
    <rPh sb="0" eb="2">
      <t>キョウギ</t>
    </rPh>
    <phoneticPr fontId="19"/>
  </si>
  <si>
    <t>当該協議月日</t>
    <rPh sb="2" eb="4">
      <t>キョウギ</t>
    </rPh>
    <rPh sb="4" eb="6">
      <t>ツキヒ</t>
    </rPh>
    <phoneticPr fontId="19"/>
  </si>
  <si>
    <t>前回協議月日</t>
    <rPh sb="0" eb="2">
      <t>ゼンカイ</t>
    </rPh>
    <rPh sb="2" eb="4">
      <t>キョウギ</t>
    </rPh>
    <rPh sb="4" eb="6">
      <t>ツキヒ</t>
    </rPh>
    <phoneticPr fontId="19"/>
  </si>
  <si>
    <t>記載者</t>
    <rPh sb="0" eb="3">
      <t>キサイシャ</t>
    </rPh>
    <phoneticPr fontId="19"/>
  </si>
  <si>
    <t>内　　　　　　　　　　　　　　　　容</t>
    <rPh sb="0" eb="18">
      <t>ナイヨウ</t>
    </rPh>
    <phoneticPr fontId="19"/>
  </si>
  <si>
    <t>実施計画書の内容を確認しましたが、極端に偏った現場閉所日となっているため、</t>
    <rPh sb="0" eb="2">
      <t>ジッシ</t>
    </rPh>
    <rPh sb="2" eb="5">
      <t>ケイカクショ</t>
    </rPh>
    <rPh sb="6" eb="8">
      <t>ナイヨウ</t>
    </rPh>
    <rPh sb="9" eb="11">
      <t>カクニン</t>
    </rPh>
    <rPh sb="17" eb="19">
      <t>キョクタン</t>
    </rPh>
    <rPh sb="20" eb="21">
      <t>カタヨ</t>
    </rPh>
    <rPh sb="23" eb="25">
      <t>ゲンバ</t>
    </rPh>
    <rPh sb="25" eb="27">
      <t>ヘイショ</t>
    </rPh>
    <rPh sb="27" eb="28">
      <t>ビ</t>
    </rPh>
    <phoneticPr fontId="2"/>
  </si>
  <si>
    <t>均衡の取れた閉所日になるよう調整をお願いします。</t>
    <rPh sb="0" eb="2">
      <t>キンコウ</t>
    </rPh>
    <rPh sb="3" eb="4">
      <t>ト</t>
    </rPh>
    <rPh sb="6" eb="8">
      <t>ヘイショ</t>
    </rPh>
    <rPh sb="8" eb="9">
      <t>ビ</t>
    </rPh>
    <rPh sb="14" eb="16">
      <t>チョウセイ</t>
    </rPh>
    <rPh sb="18" eb="19">
      <t>ネガ</t>
    </rPh>
    <phoneticPr fontId="2"/>
  </si>
  <si>
    <t>（実施計画書については再提出をお願いします。）</t>
    <rPh sb="1" eb="3">
      <t>ジッシ</t>
    </rPh>
    <rPh sb="3" eb="6">
      <t>ケイカクショ</t>
    </rPh>
    <rPh sb="11" eb="14">
      <t>サイテイシュツ</t>
    </rPh>
    <rPh sb="16" eb="17">
      <t>ネガ</t>
    </rPh>
    <phoneticPr fontId="2"/>
  </si>
  <si>
    <t>計画時チェック</t>
    <rPh sb="0" eb="2">
      <t>ケイカク</t>
    </rPh>
    <rPh sb="2" eb="3">
      <t>ジ</t>
    </rPh>
    <phoneticPr fontId="2"/>
  </si>
  <si>
    <t>実施時チェック</t>
    <rPh sb="0" eb="2">
      <t>ジッシ</t>
    </rPh>
    <phoneticPr fontId="2"/>
  </si>
  <si>
    <t>工事監督員名</t>
    <rPh sb="0" eb="2">
      <t>コウジ</t>
    </rPh>
    <rPh sb="2" eb="4">
      <t>カントク</t>
    </rPh>
    <rPh sb="4" eb="5">
      <t>イン</t>
    </rPh>
    <rPh sb="5" eb="6">
      <t>メイ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</si>
  <si>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</si>
  <si>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確認(監督)</t>
    <rPh sb="3" eb="5">
      <t>カントク</t>
    </rPh>
    <phoneticPr fontId="2"/>
  </si>
  <si>
    <t>(実施する場合の記載例）</t>
    <rPh sb="1" eb="3">
      <t>ジッシ</t>
    </rPh>
    <rPh sb="5" eb="7">
      <t>バアイ</t>
    </rPh>
    <rPh sb="8" eb="10">
      <t>キサイ</t>
    </rPh>
    <rPh sb="10" eb="11">
      <t>レイ</t>
    </rPh>
    <phoneticPr fontId="2"/>
  </si>
  <si>
    <t>入力例</t>
    <rPh sb="0" eb="2">
      <t>ニュウリョク</t>
    </rPh>
    <rPh sb="2" eb="3">
      <t>レイ</t>
    </rPh>
    <phoneticPr fontId="2"/>
  </si>
  <si>
    <t>工事施工協議簿</t>
    <rPh sb="0" eb="2">
      <t>コウジ</t>
    </rPh>
    <rPh sb="2" eb="4">
      <t>セコウ</t>
    </rPh>
    <rPh sb="4" eb="6">
      <t>キョウギ</t>
    </rPh>
    <rPh sb="6" eb="7">
      <t>ボ</t>
    </rPh>
    <phoneticPr fontId="2"/>
  </si>
  <si>
    <t>西暦</t>
    <phoneticPr fontId="2"/>
  </si>
  <si>
    <t>受注社名</t>
    <rPh sb="0" eb="2">
      <t>ジュチュウ</t>
    </rPh>
    <rPh sb="2" eb="4">
      <t>シャメイ</t>
    </rPh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</si>
  <si>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</si>
  <si>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雨天休工日</t>
    <rPh sb="0" eb="2">
      <t>ウテン</t>
    </rPh>
    <rPh sb="2" eb="3">
      <t>キュウ</t>
    </rPh>
    <rPh sb="3" eb="4">
      <t>コウ</t>
    </rPh>
    <rPh sb="4" eb="5">
      <t>ビ</t>
    </rPh>
    <phoneticPr fontId="2"/>
  </si>
  <si>
    <t>以後、実施状況について工事旬報等の提出書類にて確認を行います。</t>
    <rPh sb="0" eb="2">
      <t>イゴ</t>
    </rPh>
    <rPh sb="3" eb="5">
      <t>ジッシ</t>
    </rPh>
    <rPh sb="5" eb="7">
      <t>ジョウキョウ</t>
    </rPh>
    <rPh sb="11" eb="13">
      <t>コウジ</t>
    </rPh>
    <rPh sb="13" eb="15">
      <t>ジュンポウ</t>
    </rPh>
    <rPh sb="15" eb="16">
      <t>トウ</t>
    </rPh>
    <rPh sb="17" eb="19">
      <t>テイシュツ</t>
    </rPh>
    <rPh sb="19" eb="21">
      <t>ショルイ</t>
    </rPh>
    <rPh sb="23" eb="25">
      <t>カクニン</t>
    </rPh>
    <rPh sb="26" eb="27">
      <t>オコナ</t>
    </rPh>
    <phoneticPr fontId="2"/>
  </si>
  <si>
    <t>最終的な実施確認は、工事の完了日の２０日前までに実施状況（別記様式１　休日</t>
    <rPh sb="0" eb="3">
      <t>サイシュウテキ</t>
    </rPh>
    <rPh sb="4" eb="6">
      <t>ジッシ</t>
    </rPh>
    <rPh sb="6" eb="8">
      <t>カクニン</t>
    </rPh>
    <rPh sb="24" eb="26">
      <t>ジッシ</t>
    </rPh>
    <rPh sb="26" eb="28">
      <t>ジョウキョウ</t>
    </rPh>
    <rPh sb="29" eb="31">
      <t>ベッキ</t>
    </rPh>
    <rPh sb="31" eb="33">
      <t>ヨウシキ</t>
    </rPh>
    <rPh sb="35" eb="37">
      <t>キュウジツ</t>
    </rPh>
    <phoneticPr fontId="2"/>
  </si>
  <si>
    <t>別記様式１　休日等取得実績調書</t>
    <phoneticPr fontId="2"/>
  </si>
  <si>
    <t>（受注者側）入力方法</t>
    <rPh sb="1" eb="4">
      <t>ジュチュウシャ</t>
    </rPh>
    <rPh sb="4" eb="5">
      <t>ガワ</t>
    </rPh>
    <rPh sb="6" eb="8">
      <t>ニュウリョク</t>
    </rPh>
    <rPh sb="8" eb="10">
      <t>ホウホウ</t>
    </rPh>
    <phoneticPr fontId="2"/>
  </si>
  <si>
    <t>記号</t>
    <rPh sb="0" eb="2">
      <t>キゴウ</t>
    </rPh>
    <phoneticPr fontId="2"/>
  </si>
  <si>
    <t>施工計画書作成</t>
    <rPh sb="0" eb="2">
      <t>セコウ</t>
    </rPh>
    <rPh sb="2" eb="5">
      <t>ケイカクショ</t>
    </rPh>
    <rPh sb="5" eb="7">
      <t>サクセイ</t>
    </rPh>
    <phoneticPr fontId="2"/>
  </si>
  <si>
    <t>起工測量</t>
    <rPh sb="0" eb="2">
      <t>キコウ</t>
    </rPh>
    <rPh sb="2" eb="4">
      <t>ソクリョウ</t>
    </rPh>
    <phoneticPr fontId="2"/>
  </si>
  <si>
    <t>■</t>
    <phoneticPr fontId="2"/>
  </si>
  <si>
    <t>休</t>
    <rPh sb="0" eb="1">
      <t>キュウ</t>
    </rPh>
    <phoneticPr fontId="2"/>
  </si>
  <si>
    <t>書類整理</t>
    <rPh sb="0" eb="2">
      <t>ショルイ</t>
    </rPh>
    <rPh sb="2" eb="4">
      <t>セイリ</t>
    </rPh>
    <phoneticPr fontId="2"/>
  </si>
  <si>
    <t>内容</t>
    <rPh sb="0" eb="2">
      <t>ナイヨウ</t>
    </rPh>
    <phoneticPr fontId="2"/>
  </si>
  <si>
    <t>工事</t>
    <rPh sb="0" eb="2">
      <t>コウジ</t>
    </rPh>
    <phoneticPr fontId="2"/>
  </si>
  <si>
    <t>休日</t>
    <rPh sb="0" eb="2">
      <t>キュウジツ</t>
    </rPh>
    <phoneticPr fontId="2"/>
  </si>
  <si>
    <t>分類</t>
    <rPh sb="0" eb="2">
      <t>ブンルイ</t>
    </rPh>
    <phoneticPr fontId="2"/>
  </si>
  <si>
    <t>現場安全点検</t>
    <rPh sb="0" eb="2">
      <t>ゲンバ</t>
    </rPh>
    <rPh sb="2" eb="4">
      <t>アンゼン</t>
    </rPh>
    <rPh sb="4" eb="6">
      <t>テンケン</t>
    </rPh>
    <phoneticPr fontId="2"/>
  </si>
  <si>
    <t>※現場事務所での事務的内業</t>
    <rPh sb="1" eb="3">
      <t>ゲンバ</t>
    </rPh>
    <rPh sb="3" eb="5">
      <t>ジム</t>
    </rPh>
    <rPh sb="5" eb="6">
      <t>ショ</t>
    </rPh>
    <rPh sb="8" eb="11">
      <t>ジムテキ</t>
    </rPh>
    <rPh sb="11" eb="12">
      <t>ウチ</t>
    </rPh>
    <rPh sb="12" eb="13">
      <t>ギョウ</t>
    </rPh>
    <phoneticPr fontId="2"/>
  </si>
  <si>
    <t>※工事の始期前に当たることから「空白」</t>
    <rPh sb="1" eb="3">
      <t>コウジ</t>
    </rPh>
    <rPh sb="4" eb="6">
      <t>シキ</t>
    </rPh>
    <rPh sb="6" eb="7">
      <t>マエ</t>
    </rPh>
    <rPh sb="8" eb="9">
      <t>ア</t>
    </rPh>
    <rPh sb="16" eb="18">
      <t>クウハク</t>
    </rPh>
    <phoneticPr fontId="2"/>
  </si>
  <si>
    <t>・工事旬報の実施内容を複数行入力する場合は、セル内で「Alt+Enter」により改行</t>
    <rPh sb="1" eb="3">
      <t>コウジ</t>
    </rPh>
    <rPh sb="3" eb="5">
      <t>ジュンポウ</t>
    </rPh>
    <rPh sb="6" eb="8">
      <t>ジッシ</t>
    </rPh>
    <rPh sb="8" eb="10">
      <t>ナイヨウ</t>
    </rPh>
    <rPh sb="11" eb="14">
      <t>フクスウギョウ</t>
    </rPh>
    <rPh sb="14" eb="16">
      <t>ニュウリョク</t>
    </rPh>
    <rPh sb="18" eb="20">
      <t>バアイ</t>
    </rPh>
    <rPh sb="24" eb="25">
      <t>ナイ</t>
    </rPh>
    <rPh sb="40" eb="42">
      <t>カイギョウ</t>
    </rPh>
    <phoneticPr fontId="2"/>
  </si>
  <si>
    <t>・当初計画時の休日等取得計画を確認するため、施工計画書提出時に、起工測量～完</t>
    <rPh sb="1" eb="3">
      <t>トウショ</t>
    </rPh>
    <rPh sb="3" eb="5">
      <t>ケイカク</t>
    </rPh>
    <rPh sb="5" eb="6">
      <t>ジ</t>
    </rPh>
    <rPh sb="7" eb="10">
      <t>キュウジツナド</t>
    </rPh>
    <rPh sb="10" eb="12">
      <t>シュトク</t>
    </rPh>
    <rPh sb="12" eb="14">
      <t>ケイカク</t>
    </rPh>
    <rPh sb="15" eb="17">
      <t>カクニン</t>
    </rPh>
    <rPh sb="32" eb="34">
      <t>キコウ</t>
    </rPh>
    <rPh sb="34" eb="36">
      <t>ソクリョウ</t>
    </rPh>
    <phoneticPr fontId="2"/>
  </si>
  <si>
    <t>・「休日等取得実績調書」にリンクされていますので、シートや行列の挿入・削除は</t>
    <rPh sb="2" eb="5">
      <t>キュウジツナド</t>
    </rPh>
    <rPh sb="5" eb="7">
      <t>シュトク</t>
    </rPh>
    <rPh sb="7" eb="9">
      <t>ジッセキ</t>
    </rPh>
    <rPh sb="9" eb="11">
      <t>チョウショ</t>
    </rPh>
    <rPh sb="29" eb="30">
      <t>ギョウ</t>
    </rPh>
    <rPh sb="30" eb="31">
      <t>レツ</t>
    </rPh>
    <rPh sb="32" eb="34">
      <t>ソウニュウ</t>
    </rPh>
    <rPh sb="35" eb="37">
      <t>サクジョ</t>
    </rPh>
    <phoneticPr fontId="2"/>
  </si>
  <si>
    <t>・履行確認は、工事の完了日の２０日前までに実施状況又は実施予定状況を工事監督</t>
    <rPh sb="1" eb="3">
      <t>リコウ</t>
    </rPh>
    <rPh sb="3" eb="5">
      <t>カクニン</t>
    </rPh>
    <rPh sb="7" eb="9">
      <t>コウジ</t>
    </rPh>
    <rPh sb="10" eb="13">
      <t>カンリョウビ</t>
    </rPh>
    <rPh sb="16" eb="17">
      <t>ニチ</t>
    </rPh>
    <rPh sb="17" eb="18">
      <t>マエ</t>
    </rPh>
    <rPh sb="21" eb="23">
      <t>ジッシ</t>
    </rPh>
    <rPh sb="23" eb="25">
      <t>ジョウキョウ</t>
    </rPh>
    <rPh sb="25" eb="26">
      <t>マタ</t>
    </rPh>
    <rPh sb="27" eb="29">
      <t>ジッシ</t>
    </rPh>
    <rPh sb="29" eb="31">
      <t>ヨテイ</t>
    </rPh>
    <rPh sb="31" eb="33">
      <t>ジョウキョウ</t>
    </rPh>
    <rPh sb="34" eb="36">
      <t>コウジ</t>
    </rPh>
    <rPh sb="36" eb="38">
      <t>カントク</t>
    </rPh>
    <phoneticPr fontId="2"/>
  </si>
  <si>
    <t>　員に提出し確認を受ける必要がありますので、以下の書類を工事監督員に提出して</t>
    <rPh sb="9" eb="10">
      <t>ウ</t>
    </rPh>
    <rPh sb="12" eb="14">
      <t>ヒツヨウ</t>
    </rPh>
    <rPh sb="22" eb="24">
      <t>イカ</t>
    </rPh>
    <rPh sb="25" eb="27">
      <t>ショルイ</t>
    </rPh>
    <rPh sb="28" eb="30">
      <t>コウジ</t>
    </rPh>
    <rPh sb="30" eb="32">
      <t>カントク</t>
    </rPh>
    <rPh sb="32" eb="33">
      <t>イン</t>
    </rPh>
    <rPh sb="34" eb="36">
      <t>テイシュツ</t>
    </rPh>
    <phoneticPr fontId="2"/>
  </si>
  <si>
    <t>無理な計画となっていないか？</t>
    <phoneticPr fontId="2"/>
  </si>
  <si>
    <t>　　　　　第35条・・・休日の確保</t>
    <rPh sb="5" eb="6">
      <t>ダイ</t>
    </rPh>
    <rPh sb="8" eb="9">
      <t>ジョウ</t>
    </rPh>
    <rPh sb="12" eb="14">
      <t>キュウジツ</t>
    </rPh>
    <rPh sb="15" eb="17">
      <t>カクホ</t>
    </rPh>
    <phoneticPr fontId="2"/>
  </si>
  <si>
    <t>　(監督)にチェックを入力する。</t>
    <phoneticPr fontId="2"/>
  </si>
  <si>
    <t>施工プロセスチェックⅡ工程管理の「作業員の休日の確保を行った記録」</t>
    <rPh sb="0" eb="2">
      <t>セコウ</t>
    </rPh>
    <rPh sb="11" eb="13">
      <t>コウテイ</t>
    </rPh>
    <rPh sb="13" eb="15">
      <t>カンリ</t>
    </rPh>
    <rPh sb="17" eb="20">
      <t>サギョウイン</t>
    </rPh>
    <rPh sb="21" eb="23">
      <t>キュウジツ</t>
    </rPh>
    <rPh sb="24" eb="26">
      <t>カクホ</t>
    </rPh>
    <rPh sb="27" eb="28">
      <t>オコナ</t>
    </rPh>
    <rPh sb="30" eb="32">
      <t>キロク</t>
    </rPh>
    <phoneticPr fontId="2"/>
  </si>
  <si>
    <t>完成日</t>
    <rPh sb="0" eb="2">
      <t>カンセイ</t>
    </rPh>
    <rPh sb="2" eb="3">
      <t>ビ</t>
    </rPh>
    <phoneticPr fontId="2"/>
  </si>
  <si>
    <t>工事の完了日</t>
    <rPh sb="0" eb="2">
      <t>コウジ</t>
    </rPh>
    <rPh sb="3" eb="5">
      <t>カンリョウ</t>
    </rPh>
    <rPh sb="5" eb="6">
      <t>ビ</t>
    </rPh>
    <phoneticPr fontId="2"/>
  </si>
  <si>
    <t>契約上の完成日</t>
    <rPh sb="0" eb="2">
      <t>ケイヤク</t>
    </rPh>
    <rPh sb="2" eb="3">
      <t>ジョウ</t>
    </rPh>
    <rPh sb="4" eb="6">
      <t>カンセイ</t>
    </rPh>
    <rPh sb="6" eb="7">
      <t>ビ</t>
    </rPh>
    <phoneticPr fontId="2"/>
  </si>
  <si>
    <t>契約日</t>
    <rPh sb="0" eb="3">
      <t>ケイヤクビ</t>
    </rPh>
    <phoneticPr fontId="2"/>
  </si>
  <si>
    <t>施工計画書が提出され、起工測量等が開始される日</t>
    <rPh sb="0" eb="2">
      <t>セコウ</t>
    </rPh>
    <rPh sb="2" eb="5">
      <t>ケイカクショ</t>
    </rPh>
    <rPh sb="6" eb="8">
      <t>テイシュツ</t>
    </rPh>
    <rPh sb="11" eb="13">
      <t>キコウ</t>
    </rPh>
    <rPh sb="13" eb="15">
      <t>ソクリョウ</t>
    </rPh>
    <rPh sb="15" eb="16">
      <t>トウ</t>
    </rPh>
    <rPh sb="17" eb="19">
      <t>カイシ</t>
    </rPh>
    <rPh sb="22" eb="23">
      <t>ヒ</t>
    </rPh>
    <phoneticPr fontId="2"/>
  </si>
  <si>
    <t>実際の完成（予定）日</t>
    <rPh sb="0" eb="2">
      <t>ジッサイ</t>
    </rPh>
    <rPh sb="3" eb="5">
      <t>カンセイ</t>
    </rPh>
    <rPh sb="6" eb="8">
      <t>ヨテイ</t>
    </rPh>
    <rPh sb="9" eb="10">
      <t>ヒ</t>
    </rPh>
    <phoneticPr fontId="2"/>
  </si>
  <si>
    <t>休</t>
    <rPh sb="0" eb="1">
      <t>キュウ</t>
    </rPh>
    <phoneticPr fontId="2"/>
  </si>
  <si>
    <t>休工日</t>
    <rPh sb="0" eb="2">
      <t>キュウコウ</t>
    </rPh>
    <rPh sb="2" eb="3">
      <t>ビ</t>
    </rPh>
    <phoneticPr fontId="2"/>
  </si>
  <si>
    <t>・黄色着色セルにのみ入力してください。それ以外は計算式が入っています。</t>
    <rPh sb="1" eb="3">
      <t>キイロ</t>
    </rPh>
    <rPh sb="3" eb="5">
      <t>チャクショク</t>
    </rPh>
    <rPh sb="10" eb="12">
      <t>ニュウリョク</t>
    </rPh>
    <rPh sb="21" eb="23">
      <t>イガイ</t>
    </rPh>
    <rPh sb="24" eb="26">
      <t>ケイサン</t>
    </rPh>
    <rPh sb="26" eb="27">
      <t>シキ</t>
    </rPh>
    <rPh sb="28" eb="29">
      <t>ハイ</t>
    </rPh>
    <phoneticPr fontId="2"/>
  </si>
  <si>
    <t>工事の始期</t>
    <rPh sb="0" eb="2">
      <t>コウジ</t>
    </rPh>
    <rPh sb="3" eb="5">
      <t>シキ</t>
    </rPh>
    <phoneticPr fontId="2"/>
  </si>
  <si>
    <t>～</t>
    <phoneticPr fontId="2"/>
  </si>
  <si>
    <t>工事の完了日</t>
    <rPh sb="0" eb="2">
      <t>コウジ</t>
    </rPh>
    <rPh sb="3" eb="6">
      <t>カンリョウビ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</si>
  <si>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</si>
  <si>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</si>
  <si>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</si>
  <si>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</si>
  <si>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</si>
  <si>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履行報告期限</t>
    <rPh sb="0" eb="2">
      <t>リコウ</t>
    </rPh>
    <rPh sb="2" eb="4">
      <t>ホウコク</t>
    </rPh>
    <rPh sb="4" eb="6">
      <t>キゲン</t>
    </rPh>
    <phoneticPr fontId="2"/>
  </si>
  <si>
    <t>土日祝休日の場合は、その前日</t>
    <rPh sb="0" eb="2">
      <t>ドニチ</t>
    </rPh>
    <rPh sb="2" eb="3">
      <t>シュク</t>
    </rPh>
    <rPh sb="3" eb="5">
      <t>キュウジツ</t>
    </rPh>
    <rPh sb="6" eb="8">
      <t>バアイ</t>
    </rPh>
    <rPh sb="12" eb="13">
      <t>マエ</t>
    </rPh>
    <rPh sb="13" eb="14">
      <t>ビ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</si>
  <si>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</si>
  <si>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</si>
  <si>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</si>
  <si>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</si>
  <si>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</si>
  <si>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（パスワード無しで保護していますが、誤操作防止のためそのまま使用ください）</t>
    <rPh sb="7" eb="8">
      <t>ナ</t>
    </rPh>
    <rPh sb="19" eb="22">
      <t>ゴソウサ</t>
    </rPh>
    <rPh sb="22" eb="24">
      <t>ボウシ</t>
    </rPh>
    <rPh sb="31" eb="33">
      <t>シヨウ</t>
    </rPh>
    <phoneticPr fontId="2"/>
  </si>
  <si>
    <t>　絶対に行わないでください。（不要なシートは「非表示」にしてください）</t>
    <rPh sb="1" eb="3">
      <t>ゼッタイ</t>
    </rPh>
    <rPh sb="15" eb="17">
      <t>フヨウ</t>
    </rPh>
    <rPh sb="23" eb="26">
      <t>ヒヒョウジ</t>
    </rPh>
    <phoneticPr fontId="2"/>
  </si>
  <si>
    <t>跡片付け</t>
    <rPh sb="0" eb="1">
      <t>アト</t>
    </rPh>
    <rPh sb="1" eb="3">
      <t>カタヅ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</si>
  <si>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</si>
  <si>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</si>
  <si>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</si>
  <si>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</si>
  <si>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</si>
  <si>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</si>
  <si>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</si>
  <si>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</si>
  <si>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</si>
  <si>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</si>
  <si>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＝</t>
    <phoneticPr fontId="2"/>
  </si>
  <si>
    <t>4週6休以上
4週7休未満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phoneticPr fontId="2"/>
  </si>
  <si>
    <t>4週7休以上
4週8休未満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phoneticPr fontId="2"/>
  </si>
  <si>
    <t>4週8休以上</t>
    <rPh sb="1" eb="2">
      <t>シュウ</t>
    </rPh>
    <rPh sb="3" eb="4">
      <t>キュウ</t>
    </rPh>
    <rPh sb="4" eb="6">
      <t>イジョウ</t>
    </rPh>
    <phoneticPr fontId="2"/>
  </si>
  <si>
    <t>21.4％以上
25.0％未満</t>
    <rPh sb="5" eb="7">
      <t>イジョウ</t>
    </rPh>
    <rPh sb="13" eb="15">
      <t>ミマン</t>
    </rPh>
    <phoneticPr fontId="2"/>
  </si>
  <si>
    <t>25.0％以上
28.5％未満</t>
    <rPh sb="5" eb="7">
      <t>イジョウ</t>
    </rPh>
    <rPh sb="13" eb="15">
      <t>ミマン</t>
    </rPh>
    <phoneticPr fontId="2"/>
  </si>
  <si>
    <t>28.5％以上</t>
    <rPh sb="5" eb="7">
      <t>イジョウ</t>
    </rPh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</si>
  <si>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</si>
  <si>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</si>
  <si>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</si>
  <si>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＝</t>
    <phoneticPr fontId="2"/>
  </si>
  <si>
    <t>現場閉所率（％）</t>
    <phoneticPr fontId="2"/>
  </si>
  <si>
    <t>現場閉所日数/週休2日確認対象期間</t>
    <phoneticPr fontId="2"/>
  </si>
  <si>
    <t>→</t>
    <phoneticPr fontId="2"/>
  </si>
  <si>
    <t>　「空白」を選択してください。</t>
    <phoneticPr fontId="2"/>
  </si>
  <si>
    <t>・工事旬報に入力する実施内容の記号は、下表の内容から■（作業日）、休（休工日）、</t>
    <rPh sb="1" eb="3">
      <t>コウジ</t>
    </rPh>
    <rPh sb="3" eb="5">
      <t>ジュンポウ</t>
    </rPh>
    <rPh sb="6" eb="8">
      <t>ニュウリョク</t>
    </rPh>
    <rPh sb="10" eb="12">
      <t>ジッシ</t>
    </rPh>
    <rPh sb="12" eb="14">
      <t>ナイヨウ</t>
    </rPh>
    <rPh sb="15" eb="17">
      <t>キゴウ</t>
    </rPh>
    <rPh sb="19" eb="21">
      <t>カヒョウ</t>
    </rPh>
    <rPh sb="22" eb="24">
      <t>ナイヨウ</t>
    </rPh>
    <rPh sb="28" eb="30">
      <t>サギョウ</t>
    </rPh>
    <rPh sb="30" eb="31">
      <t>ニチ</t>
    </rPh>
    <rPh sb="33" eb="34">
      <t>キュウ</t>
    </rPh>
    <rPh sb="35" eb="36">
      <t>キュウ</t>
    </rPh>
    <rPh sb="36" eb="37">
      <t>コウ</t>
    </rPh>
    <rPh sb="37" eb="38">
      <t>ビ</t>
    </rPh>
    <phoneticPr fontId="2"/>
  </si>
  <si>
    <t>・・・</t>
    <phoneticPr fontId="2"/>
  </si>
  <si>
    <t>工事旬報で、工事を行なっているが休工日となっていないか？</t>
    <rPh sb="0" eb="2">
      <t>コウジ</t>
    </rPh>
    <rPh sb="2" eb="4">
      <t>ジュンポウ</t>
    </rPh>
    <rPh sb="6" eb="8">
      <t>コウジ</t>
    </rPh>
    <rPh sb="9" eb="10">
      <t>オコ</t>
    </rPh>
    <rPh sb="16" eb="17">
      <t>キュウ</t>
    </rPh>
    <rPh sb="17" eb="18">
      <t>コウ</t>
    </rPh>
    <rPh sb="18" eb="19">
      <t>ビ</t>
    </rPh>
    <phoneticPr fontId="2"/>
  </si>
  <si>
    <t>着工日</t>
    <rPh sb="0" eb="3">
      <t>チャッコウビ</t>
    </rPh>
    <phoneticPr fontId="2"/>
  </si>
  <si>
    <t>○</t>
    <phoneticPr fontId="2"/>
  </si>
  <si>
    <t>現場閉所率及び週休区分を確認し、設計変更を行う。</t>
    <rPh sb="0" eb="2">
      <t>ゲンバ</t>
    </rPh>
    <rPh sb="2" eb="4">
      <t>ヘイショ</t>
    </rPh>
    <rPh sb="4" eb="5">
      <t>リツ</t>
    </rPh>
    <rPh sb="5" eb="6">
      <t>オヨ</t>
    </rPh>
    <rPh sb="7" eb="8">
      <t>シュウ</t>
    </rPh>
    <rPh sb="8" eb="9">
      <t>キュウ</t>
    </rPh>
    <rPh sb="9" eb="11">
      <t>クブン</t>
    </rPh>
    <rPh sb="12" eb="14">
      <t>カクニン</t>
    </rPh>
    <rPh sb="16" eb="18">
      <t>セッケイ</t>
    </rPh>
    <rPh sb="18" eb="20">
      <t>ヘンコウ</t>
    </rPh>
    <rPh sb="21" eb="22">
      <t>オコナ</t>
    </rPh>
    <phoneticPr fontId="2"/>
  </si>
  <si>
    <t>　してください。また、文字サイズは適宜変更してください。</t>
    <phoneticPr fontId="2"/>
  </si>
  <si>
    <t xml:space="preserve"> ○週休２日試行工事を希望しない場合</t>
    <rPh sb="6" eb="8">
      <t>シコウ</t>
    </rPh>
    <phoneticPr fontId="2"/>
  </si>
  <si>
    <t>・本データは週休2日試行工事を想定して作成していますが、実施しない工事であっ</t>
    <rPh sb="1" eb="2">
      <t>ホン</t>
    </rPh>
    <rPh sb="6" eb="8">
      <t>シュウキュウ</t>
    </rPh>
    <rPh sb="9" eb="10">
      <t>ニチ</t>
    </rPh>
    <rPh sb="10" eb="12">
      <t>シコウ</t>
    </rPh>
    <rPh sb="12" eb="14">
      <t>コウジ</t>
    </rPh>
    <rPh sb="15" eb="17">
      <t>ソウテイ</t>
    </rPh>
    <rPh sb="19" eb="21">
      <t>サクセイ</t>
    </rPh>
    <rPh sb="28" eb="30">
      <t>ジッシ</t>
    </rPh>
    <rPh sb="33" eb="35">
      <t>コウジ</t>
    </rPh>
    <phoneticPr fontId="2"/>
  </si>
  <si>
    <t>　ても工事旬報として使用可能です。その場合、記号（■、休）の入力は不要です。</t>
    <rPh sb="3" eb="5">
      <t>コウジ</t>
    </rPh>
    <rPh sb="5" eb="7">
      <t>ジュンポウ</t>
    </rPh>
    <rPh sb="10" eb="12">
      <t>シヨウ</t>
    </rPh>
    <rPh sb="12" eb="14">
      <t>カノウ</t>
    </rPh>
    <rPh sb="19" eb="21">
      <t>バアイ</t>
    </rPh>
    <rPh sb="22" eb="24">
      <t>キゴウ</t>
    </rPh>
    <rPh sb="27" eb="28">
      <t>キュウ</t>
    </rPh>
    <rPh sb="30" eb="32">
      <t>ニュウリョク</t>
    </rPh>
    <rPh sb="33" eb="35">
      <t>フヨウ</t>
    </rPh>
    <phoneticPr fontId="2"/>
  </si>
  <si>
    <t xml:space="preserve"> ○週休２日試行工事を希望する場合</t>
    <rPh sb="6" eb="8">
      <t>シコウ</t>
    </rPh>
    <phoneticPr fontId="2"/>
  </si>
  <si>
    <t>・施工計画書受理時に週休２日試行工事の実施計画書（休日等取得計画）の妥当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4" eb="16">
      <t>シコウ</t>
    </rPh>
    <rPh sb="16" eb="18">
      <t>コウジ</t>
    </rPh>
    <rPh sb="19" eb="21">
      <t>ジッシ</t>
    </rPh>
    <rPh sb="21" eb="24">
      <t>ケイカクショ</t>
    </rPh>
    <rPh sb="25" eb="28">
      <t>キュウジツトウ</t>
    </rPh>
    <phoneticPr fontId="2"/>
  </si>
  <si>
    <t>　成日までの予定欄の記号（■・休）のみ入力し、以下の書類を工事監督員に提出し</t>
    <phoneticPr fontId="2"/>
  </si>
  <si>
    <t>　性について、以下の内容を確認する。</t>
    <rPh sb="7" eb="9">
      <t>イカ</t>
    </rPh>
    <rPh sb="10" eb="12">
      <t>ナイヨウ</t>
    </rPh>
    <phoneticPr fontId="2"/>
  </si>
  <si>
    <t>　てください。</t>
    <phoneticPr fontId="2"/>
  </si>
  <si>
    <t>施工計画時に、４週８休以上の休日取得が見込まれているか？</t>
    <phoneticPr fontId="2"/>
  </si>
  <si>
    <t>　　　</t>
    <phoneticPr fontId="2"/>
  </si>
  <si>
    <t>（計画時チェック欄が「OK」となっているか）</t>
    <phoneticPr fontId="2"/>
  </si>
  <si>
    <t>・必要に応じて休工状況を確認し「別記様式１（休日等取得実績調書）」の確認</t>
    <phoneticPr fontId="2"/>
  </si>
  <si>
    <t>の確認時に、休工日とされている日に作業を行った者がいないか？</t>
    <phoneticPr fontId="2"/>
  </si>
  <si>
    <t>○</t>
    <phoneticPr fontId="2"/>
  </si>
  <si>
    <t>■</t>
    <phoneticPr fontId="2"/>
  </si>
  <si>
    <t>■</t>
    <phoneticPr fontId="2"/>
  </si>
  <si>
    <t>○</t>
    <phoneticPr fontId="2"/>
  </si>
  <si>
    <t>　　　</t>
    <phoneticPr fontId="2"/>
  </si>
  <si>
    <t>休日等取得実績調書及び工事旬報等で、現場閉所日数に誤りないか？</t>
    <rPh sb="0" eb="3">
      <t>キュウジツトウ</t>
    </rPh>
    <rPh sb="3" eb="5">
      <t>シュトク</t>
    </rPh>
    <rPh sb="5" eb="7">
      <t>ジッセキ</t>
    </rPh>
    <rPh sb="7" eb="9">
      <t>チョウショ</t>
    </rPh>
    <rPh sb="9" eb="10">
      <t>オヨ</t>
    </rPh>
    <rPh sb="11" eb="13">
      <t>コウジ</t>
    </rPh>
    <rPh sb="13" eb="15">
      <t>ジュンポウ</t>
    </rPh>
    <rPh sb="15" eb="16">
      <t>トウ</t>
    </rPh>
    <rPh sb="18" eb="20">
      <t>ゲンバ</t>
    </rPh>
    <rPh sb="20" eb="22">
      <t>ヘイショ</t>
    </rPh>
    <rPh sb="22" eb="24">
      <t>ニッスウ</t>
    </rPh>
    <rPh sb="25" eb="26">
      <t>アヤマ</t>
    </rPh>
    <phoneticPr fontId="2"/>
  </si>
  <si>
    <t>工事の始期日</t>
    <rPh sb="0" eb="2">
      <t>コウジ</t>
    </rPh>
    <rPh sb="3" eb="5">
      <t>シキ</t>
    </rPh>
    <rPh sb="5" eb="6">
      <t>ビ</t>
    </rPh>
    <phoneticPr fontId="2"/>
  </si>
  <si>
    <t>・別記様式１「休日等取得実績調書」の提出は不要です。</t>
    <rPh sb="7" eb="10">
      <t>キュウジツナド</t>
    </rPh>
    <rPh sb="10" eb="12">
      <t>シュトク</t>
    </rPh>
    <rPh sb="12" eb="14">
      <t>ジッセキ</t>
    </rPh>
    <rPh sb="14" eb="16">
      <t>チョウショ</t>
    </rPh>
    <rPh sb="18" eb="20">
      <t>テイシュツ</t>
    </rPh>
    <rPh sb="21" eb="23">
      <t>フヨウ</t>
    </rPh>
    <phoneticPr fontId="2"/>
  </si>
  <si>
    <t>対象外期間</t>
    <rPh sb="0" eb="3">
      <t>タイショウガイ</t>
    </rPh>
    <rPh sb="3" eb="5">
      <t>キカン</t>
    </rPh>
    <phoneticPr fontId="2"/>
  </si>
  <si>
    <t>※工事全体を一時中止している期間等</t>
    <rPh sb="1" eb="3">
      <t>コウジ</t>
    </rPh>
    <rPh sb="3" eb="5">
      <t>ゼンタイ</t>
    </rPh>
    <rPh sb="6" eb="8">
      <t>イチジ</t>
    </rPh>
    <rPh sb="8" eb="10">
      <t>チュウシ</t>
    </rPh>
    <rPh sb="14" eb="16">
      <t>キカン</t>
    </rPh>
    <rPh sb="16" eb="17">
      <t>トウ</t>
    </rPh>
    <phoneticPr fontId="2"/>
  </si>
  <si>
    <t>　ください。　※契約工期前の完成予定の場合は、その日から20日前となります。</t>
    <rPh sb="8" eb="10">
      <t>ケイヤク</t>
    </rPh>
    <rPh sb="10" eb="12">
      <t>コウキ</t>
    </rPh>
    <rPh sb="12" eb="13">
      <t>マエ</t>
    </rPh>
    <rPh sb="14" eb="16">
      <t>カンセイ</t>
    </rPh>
    <rPh sb="16" eb="18">
      <t>ヨテイ</t>
    </rPh>
    <rPh sb="19" eb="21">
      <t>バアイ</t>
    </rPh>
    <rPh sb="25" eb="26">
      <t>ヒ</t>
    </rPh>
    <rPh sb="30" eb="31">
      <t>ニチ</t>
    </rPh>
    <rPh sb="31" eb="32">
      <t>マエ</t>
    </rPh>
    <phoneticPr fontId="2"/>
  </si>
  <si>
    <t xml:space="preserve"> ○週休２日試行工事を希望された場合</t>
    <rPh sb="6" eb="8">
      <t>シコウ</t>
    </rPh>
    <phoneticPr fontId="2"/>
  </si>
  <si>
    <t>労働基準法第32条・・・１日及び１週当りの労働時間</t>
    <rPh sb="13" eb="14">
      <t>ニチ</t>
    </rPh>
    <rPh sb="14" eb="15">
      <t>オヨ</t>
    </rPh>
    <rPh sb="17" eb="18">
      <t>シュウ</t>
    </rPh>
    <rPh sb="18" eb="19">
      <t>アタ</t>
    </rPh>
    <phoneticPr fontId="2"/>
  </si>
  <si>
    <t>　（変形労働時間制の場合は考慮する）</t>
    <rPh sb="10" eb="12">
      <t>バアイ</t>
    </rPh>
    <rPh sb="13" eb="15">
      <t>コウリョ</t>
    </rPh>
    <phoneticPr fontId="2"/>
  </si>
  <si>
    <t>　工事の履行を確認する。</t>
    <rPh sb="1" eb="3">
      <t>コウジ</t>
    </rPh>
    <phoneticPr fontId="2"/>
  </si>
  <si>
    <t>・工事完了の２０日前までに実施状況又は実施予定状況を確認し、週休２日試行</t>
    <rPh sb="1" eb="3">
      <t>コウジ</t>
    </rPh>
    <rPh sb="3" eb="5">
      <t>カンリョウ</t>
    </rPh>
    <rPh sb="8" eb="10">
      <t>ニチマエ</t>
    </rPh>
    <rPh sb="13" eb="15">
      <t>ジッシ</t>
    </rPh>
    <rPh sb="15" eb="17">
      <t>ジョウキョウ</t>
    </rPh>
    <rPh sb="17" eb="18">
      <t>マタ</t>
    </rPh>
    <rPh sb="19" eb="21">
      <t>ジッシ</t>
    </rPh>
    <rPh sb="21" eb="23">
      <t>ヨテイ</t>
    </rPh>
    <rPh sb="23" eb="25">
      <t>ジョウキョウ</t>
    </rPh>
    <rPh sb="26" eb="28">
      <t>カクニン</t>
    </rPh>
    <rPh sb="30" eb="32">
      <t>シュウキュウ</t>
    </rPh>
    <rPh sb="33" eb="34">
      <t>ニチ</t>
    </rPh>
    <rPh sb="34" eb="36">
      <t>シコウ</t>
    </rPh>
    <phoneticPr fontId="2"/>
  </si>
  <si>
    <t>年</t>
    <rPh sb="0" eb="1">
      <t>ネン</t>
    </rPh>
    <phoneticPr fontId="2"/>
  </si>
  <si>
    <t>課　　長
出張所長</t>
    <rPh sb="0" eb="4">
      <t>カチョウ</t>
    </rPh>
    <rPh sb="5" eb="8">
      <t>シュッチョウショ</t>
    </rPh>
    <rPh sb="8" eb="9">
      <t>チョウ</t>
    </rPh>
    <phoneticPr fontId="19"/>
  </si>
  <si>
    <t>専門員
次　長</t>
    <rPh sb="0" eb="2">
      <t>センモン</t>
    </rPh>
    <rPh sb="2" eb="3">
      <t>イン</t>
    </rPh>
    <rPh sb="4" eb="7">
      <t>ジチョウ</t>
    </rPh>
    <phoneticPr fontId="19"/>
  </si>
  <si>
    <t>係　長
主　査</t>
    <rPh sb="0" eb="3">
      <t>カカリチョウ</t>
    </rPh>
    <rPh sb="4" eb="5">
      <t>シュ</t>
    </rPh>
    <rPh sb="6" eb="7">
      <t>サ</t>
    </rPh>
    <phoneticPr fontId="19"/>
  </si>
  <si>
    <t>総括
監督員</t>
    <rPh sb="0" eb="2">
      <t>ソウカツ</t>
    </rPh>
    <rPh sb="3" eb="6">
      <t>カントクイン</t>
    </rPh>
    <phoneticPr fontId="19"/>
  </si>
  <si>
    <t>主　任
監督員</t>
    <rPh sb="0" eb="3">
      <t>シュニン</t>
    </rPh>
    <rPh sb="4" eb="7">
      <t>カントクイン</t>
    </rPh>
    <phoneticPr fontId="19"/>
  </si>
  <si>
    <t>監督員</t>
    <rPh sb="0" eb="3">
      <t>カントクイン</t>
    </rPh>
    <phoneticPr fontId="19"/>
  </si>
  <si>
    <t>必要に
応じて</t>
    <rPh sb="0" eb="2">
      <t>ヒツヨウ</t>
    </rPh>
    <rPh sb="4" eb="5">
      <t>オウ</t>
    </rPh>
    <phoneticPr fontId="19"/>
  </si>
  <si>
    <t>　指示（改善）
協議（概数確定）
改造請求及び破壊検査等
　　指示　　　協議</t>
    <rPh sb="1" eb="3">
      <t>シジ</t>
    </rPh>
    <rPh sb="4" eb="6">
      <t>カイゼン</t>
    </rPh>
    <rPh sb="8" eb="10">
      <t>キョウギ</t>
    </rPh>
    <rPh sb="11" eb="13">
      <t>ガイスウ</t>
    </rPh>
    <rPh sb="13" eb="15">
      <t>カクテイ</t>
    </rPh>
    <rPh sb="21" eb="22">
      <t>オヨ</t>
    </rPh>
    <rPh sb="31" eb="33">
      <t>シジ</t>
    </rPh>
    <rPh sb="36" eb="38">
      <t>キョウギ</t>
    </rPh>
    <phoneticPr fontId="19"/>
  </si>
  <si>
    <t>会社の
責任者</t>
    <rPh sb="0" eb="2">
      <t>カイシャ</t>
    </rPh>
    <rPh sb="4" eb="7">
      <t>セキニンシャ</t>
    </rPh>
    <phoneticPr fontId="19"/>
  </si>
  <si>
    <t>受　注　者　名</t>
    <rPh sb="0" eb="1">
      <t>ウケ</t>
    </rPh>
    <rPh sb="2" eb="3">
      <t>チュウ</t>
    </rPh>
    <rPh sb="4" eb="5">
      <t>シャ</t>
    </rPh>
    <rPh sb="6" eb="7">
      <t>メイ</t>
    </rPh>
    <phoneticPr fontId="19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</si>
  <si>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9"/>
  </si>
  <si>
    <t>平成　　年　　月　　日</t>
    <phoneticPr fontId="19"/>
  </si>
  <si>
    <t>協</t>
    <rPh sb="0" eb="1">
      <t>キョウ</t>
    </rPh>
    <phoneticPr fontId="19"/>
  </si>
  <si>
    <t>議</t>
    <rPh sb="0" eb="1">
      <t>ギ</t>
    </rPh>
    <phoneticPr fontId="19"/>
  </si>
  <si>
    <t>事</t>
    <rPh sb="0" eb="1">
      <t>ジ</t>
    </rPh>
    <phoneticPr fontId="19"/>
  </si>
  <si>
    <t>項</t>
    <rPh sb="0" eb="1">
      <t>コウ</t>
    </rPh>
    <phoneticPr fontId="19"/>
  </si>
  <si>
    <t>合</t>
    <rPh sb="0" eb="1">
      <t>ゴウ</t>
    </rPh>
    <phoneticPr fontId="19"/>
  </si>
  <si>
    <t>意</t>
    <rPh sb="0" eb="1">
      <t>イ</t>
    </rPh>
    <phoneticPr fontId="19"/>
  </si>
  <si>
    <t>実施計画書の内容が適正と認められるため、了解します。</t>
  </si>
  <si>
    <t>週休２日による施工を実施してください。</t>
  </si>
  <si>
    <t>等取得実績調書）を提出してください。</t>
    <phoneticPr fontId="2"/>
  </si>
  <si>
    <t>令和</t>
    <rPh sb="0" eb="2">
      <t>レイワ</t>
    </rPh>
    <phoneticPr fontId="2"/>
  </si>
  <si>
    <t>Ver.20190603</t>
    <phoneticPr fontId="2"/>
  </si>
  <si>
    <t>※注意</t>
    <rPh sb="1" eb="3">
      <t>チュウイ</t>
    </rPh>
    <phoneticPr fontId="2"/>
  </si>
  <si>
    <t>　本バージョンの使用にあたってはマイクロソフトから提供されている</t>
    <rPh sb="1" eb="2">
      <t>ホン</t>
    </rPh>
    <rPh sb="8" eb="10">
      <t>シヨウ</t>
    </rPh>
    <rPh sb="25" eb="27">
      <t>テイキョウ</t>
    </rPh>
    <phoneticPr fontId="2"/>
  </si>
  <si>
    <t>　「日本の新元号対応更新プログラム（windows、office）」を適用してください</t>
    <rPh sb="2" eb="4">
      <t>ニホン</t>
    </rPh>
    <rPh sb="5" eb="6">
      <t>シン</t>
    </rPh>
    <rPh sb="6" eb="8">
      <t>ゲンゴウ</t>
    </rPh>
    <rPh sb="8" eb="10">
      <t>タイオウ</t>
    </rPh>
    <rPh sb="10" eb="12">
      <t>コウシン</t>
    </rPh>
    <rPh sb="35" eb="37">
      <t>テキヨウ</t>
    </rPh>
    <phoneticPr fontId="2"/>
  </si>
  <si>
    <t>○○建設株式会社</t>
    <rPh sb="2" eb="4">
      <t>ケンセツ</t>
    </rPh>
    <rPh sb="4" eb="6">
      <t>カブシキ</t>
    </rPh>
    <rPh sb="6" eb="8">
      <t>カイシャ</t>
    </rPh>
    <phoneticPr fontId="2"/>
  </si>
  <si>
    <t>○○　○○</t>
    <phoneticPr fontId="2"/>
  </si>
  <si>
    <t>○○　○○</t>
    <phoneticPr fontId="2"/>
  </si>
  <si>
    <t>夏季休暇</t>
    <rPh sb="0" eb="2">
      <t>カキ</t>
    </rPh>
    <rPh sb="2" eb="4">
      <t>キュウカ</t>
    </rPh>
    <phoneticPr fontId="2"/>
  </si>
  <si>
    <t>真夏日</t>
    <rPh sb="0" eb="3">
      <t>マナツビ</t>
    </rPh>
    <phoneticPr fontId="2"/>
  </si>
  <si>
    <t>真夏日</t>
    <rPh sb="0" eb="3">
      <t>マナツビ</t>
    </rPh>
    <phoneticPr fontId="2"/>
  </si>
  <si>
    <t>真夏日率</t>
    <rPh sb="0" eb="3">
      <t>マナツビ</t>
    </rPh>
    <rPh sb="3" eb="4">
      <t>リツ</t>
    </rPh>
    <phoneticPr fontId="2"/>
  </si>
  <si>
    <t>＝</t>
    <phoneticPr fontId="2"/>
  </si>
  <si>
    <t>真夏日/熱中症対象期間</t>
    <rPh sb="0" eb="3">
      <t>マナツビ</t>
    </rPh>
    <rPh sb="4" eb="6">
      <t>ネッチュウ</t>
    </rPh>
    <rPh sb="6" eb="7">
      <t>ショウ</t>
    </rPh>
    <rPh sb="7" eb="9">
      <t>タイショウ</t>
    </rPh>
    <rPh sb="9" eb="11">
      <t>キカン</t>
    </rPh>
    <phoneticPr fontId="2"/>
  </si>
  <si>
    <t>年末年始</t>
    <rPh sb="0" eb="2">
      <t>ネンマツ</t>
    </rPh>
    <rPh sb="2" eb="4">
      <t>ネンシ</t>
    </rPh>
    <phoneticPr fontId="2"/>
  </si>
  <si>
    <t>＝</t>
    <phoneticPr fontId="2"/>
  </si>
  <si>
    <t>＝</t>
    <phoneticPr fontId="2"/>
  </si>
  <si>
    <t>熱中症対策補正値</t>
    <rPh sb="0" eb="2">
      <t>ネッチュウ</t>
    </rPh>
    <rPh sb="2" eb="3">
      <t>ショウ</t>
    </rPh>
    <rPh sb="3" eb="5">
      <t>タイサク</t>
    </rPh>
    <rPh sb="5" eb="7">
      <t>ホセイ</t>
    </rPh>
    <rPh sb="7" eb="8">
      <t>チ</t>
    </rPh>
    <phoneticPr fontId="2"/>
  </si>
  <si>
    <t>×</t>
    <phoneticPr fontId="2"/>
  </si>
  <si>
    <t>真夏日率×補正係数</t>
    <rPh sb="0" eb="3">
      <t>マナツビ</t>
    </rPh>
    <rPh sb="3" eb="4">
      <t>リツ</t>
    </rPh>
    <rPh sb="5" eb="7">
      <t>ホセイ</t>
    </rPh>
    <rPh sb="7" eb="9">
      <t>ケイスウ</t>
    </rPh>
    <phoneticPr fontId="2"/>
  </si>
  <si>
    <t>熱中症補正係数</t>
    <rPh sb="0" eb="2">
      <t>ネッチュウ</t>
    </rPh>
    <rPh sb="2" eb="3">
      <t>ショウ</t>
    </rPh>
    <rPh sb="3" eb="5">
      <t>ホセイ</t>
    </rPh>
    <rPh sb="5" eb="7">
      <t>ケイスウ</t>
    </rPh>
    <phoneticPr fontId="2"/>
  </si>
  <si>
    <t>○(夏季休暇)</t>
    <rPh sb="2" eb="4">
      <t>カキ</t>
    </rPh>
    <rPh sb="4" eb="6">
      <t>キュウカ</t>
    </rPh>
    <phoneticPr fontId="2"/>
  </si>
  <si>
    <t>○(工場製作)</t>
    <rPh sb="2" eb="4">
      <t>コウジョウ</t>
    </rPh>
    <rPh sb="4" eb="6">
      <t>セイサク</t>
    </rPh>
    <phoneticPr fontId="2"/>
  </si>
  <si>
    <t>○(一時中止)</t>
    <rPh sb="2" eb="4">
      <t>イチジ</t>
    </rPh>
    <rPh sb="4" eb="6">
      <t>チュウシ</t>
    </rPh>
    <phoneticPr fontId="2"/>
  </si>
  <si>
    <t>真夏日</t>
    <rPh sb="0" eb="3">
      <t>マナツビ</t>
    </rPh>
    <phoneticPr fontId="2"/>
  </si>
  <si>
    <t>控除期間</t>
    <rPh sb="0" eb="2">
      <t>コウジョ</t>
    </rPh>
    <rPh sb="2" eb="4">
      <t>キカン</t>
    </rPh>
    <phoneticPr fontId="2"/>
  </si>
  <si>
    <t>工場製作</t>
    <rPh sb="0" eb="2">
      <t>コウジョウ</t>
    </rPh>
    <rPh sb="2" eb="4">
      <t>セイサク</t>
    </rPh>
    <phoneticPr fontId="2"/>
  </si>
  <si>
    <t>一時中止</t>
    <rPh sb="0" eb="2">
      <t>イチジ</t>
    </rPh>
    <rPh sb="2" eb="4">
      <t>チュウシ</t>
    </rPh>
    <phoneticPr fontId="2"/>
  </si>
  <si>
    <t>年末年始</t>
    <rPh sb="0" eb="2">
      <t>ネンマツ</t>
    </rPh>
    <rPh sb="2" eb="4">
      <t>ネンシ</t>
    </rPh>
    <phoneticPr fontId="2"/>
  </si>
  <si>
    <t>○(余裕期間)</t>
    <rPh sb="2" eb="4">
      <t>ヨユウ</t>
    </rPh>
    <rPh sb="4" eb="6">
      <t>キカン</t>
    </rPh>
    <phoneticPr fontId="2"/>
  </si>
  <si>
    <t>余裕期間</t>
    <rPh sb="0" eb="2">
      <t>ヨユウ</t>
    </rPh>
    <rPh sb="2" eb="4">
      <t>キカン</t>
    </rPh>
    <phoneticPr fontId="2"/>
  </si>
  <si>
    <t>工場製作</t>
    <rPh sb="0" eb="2">
      <t>コウジョウ</t>
    </rPh>
    <rPh sb="2" eb="4">
      <t>セイサク</t>
    </rPh>
    <phoneticPr fontId="2"/>
  </si>
  <si>
    <t>一時中止</t>
    <rPh sb="0" eb="2">
      <t>イチジ</t>
    </rPh>
    <rPh sb="2" eb="4">
      <t>チュウシ</t>
    </rPh>
    <phoneticPr fontId="2"/>
  </si>
  <si>
    <t>　夏季休暇として扱い、その他は通常の休日として処理する</t>
    <rPh sb="13" eb="14">
      <t>ホカ</t>
    </rPh>
    <rPh sb="15" eb="17">
      <t>ツウジョウ</t>
    </rPh>
    <rPh sb="18" eb="20">
      <t>キュウジツ</t>
    </rPh>
    <rPh sb="23" eb="25">
      <t>ショリ</t>
    </rPh>
    <phoneticPr fontId="2"/>
  </si>
  <si>
    <t>■：作業日　休：休工日　（空白）：対象外期間　-：控除期間</t>
    <rPh sb="25" eb="27">
      <t>コウジョ</t>
    </rPh>
    <rPh sb="27" eb="29">
      <t>キカン</t>
    </rPh>
    <phoneticPr fontId="2"/>
  </si>
  <si>
    <t>注2：夏季休暇を4日以上取得している場合は、３日までを</t>
    <rPh sb="0" eb="1">
      <t>チュウ</t>
    </rPh>
    <rPh sb="3" eb="5">
      <t>カキ</t>
    </rPh>
    <rPh sb="5" eb="7">
      <t>キュウカ</t>
    </rPh>
    <rPh sb="9" eb="10">
      <t>ニチ</t>
    </rPh>
    <rPh sb="10" eb="12">
      <t>イジョウ</t>
    </rPh>
    <rPh sb="12" eb="14">
      <t>シュトク</t>
    </rPh>
    <rPh sb="18" eb="20">
      <t>バアイ</t>
    </rPh>
    <phoneticPr fontId="2"/>
  </si>
  <si>
    <t>週休2日補正</t>
    <rPh sb="0" eb="1">
      <t>シュウ</t>
    </rPh>
    <rPh sb="1" eb="2">
      <t>キュウ</t>
    </rPh>
    <rPh sb="3" eb="4">
      <t>ニチ</t>
    </rPh>
    <rPh sb="4" eb="6">
      <t>ホセイ</t>
    </rPh>
    <phoneticPr fontId="2"/>
  </si>
  <si>
    <t>熱中症対策補正</t>
    <rPh sb="0" eb="2">
      <t>ネッチュウ</t>
    </rPh>
    <rPh sb="2" eb="3">
      <t>ショウ</t>
    </rPh>
    <rPh sb="3" eb="5">
      <t>タイサク</t>
    </rPh>
    <rPh sb="5" eb="7">
      <t>ホセイ</t>
    </rPh>
    <phoneticPr fontId="2"/>
  </si>
  <si>
    <t>確認</t>
    <rPh sb="0" eb="2">
      <t>カクニン</t>
    </rPh>
    <phoneticPr fontId="2"/>
  </si>
  <si>
    <t>✓</t>
    <phoneticPr fontId="2"/>
  </si>
  <si>
    <t>熱中症対策</t>
    <rPh sb="0" eb="2">
      <t>ネッチュウ</t>
    </rPh>
    <rPh sb="2" eb="3">
      <t>ショウ</t>
    </rPh>
    <rPh sb="3" eb="5">
      <t>タイサク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</si>
  <si>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</si>
  <si>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</si>
  <si>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経営体　○○地区　１工区</t>
    <rPh sb="0" eb="3">
      <t>ケイエイタイ</t>
    </rPh>
    <rPh sb="6" eb="8">
      <t>チク</t>
    </rPh>
    <rPh sb="10" eb="12">
      <t>コウク</t>
    </rPh>
    <phoneticPr fontId="2"/>
  </si>
  <si>
    <t>　　　含まれません</t>
    <phoneticPr fontId="2"/>
  </si>
  <si>
    <t>注1：控除期間中の真夏日は、熱中症対策補正の日数には</t>
    <rPh sb="0" eb="1">
      <t>チュウ</t>
    </rPh>
    <rPh sb="3" eb="5">
      <t>コウジョ</t>
    </rPh>
    <rPh sb="5" eb="7">
      <t>キカン</t>
    </rPh>
    <rPh sb="7" eb="8">
      <t>チュウ</t>
    </rPh>
    <rPh sb="9" eb="12">
      <t>マナツビ</t>
    </rPh>
    <rPh sb="14" eb="16">
      <t>ネッチュウ</t>
    </rPh>
    <rPh sb="16" eb="17">
      <t>ショウ</t>
    </rPh>
    <rPh sb="17" eb="19">
      <t>タイサク</t>
    </rPh>
    <rPh sb="19" eb="21">
      <t>ホセイ</t>
    </rPh>
    <rPh sb="22" eb="24">
      <t>ニッスウ</t>
    </rPh>
    <phoneticPr fontId="2"/>
  </si>
  <si>
    <t>注1：夏季休暇を土日祝祭日以外で３日取得願います</t>
    <rPh sb="0" eb="1">
      <t>チュウ</t>
    </rPh>
    <rPh sb="3" eb="5">
      <t>カキ</t>
    </rPh>
    <rPh sb="5" eb="7">
      <t>キュウカ</t>
    </rPh>
    <rPh sb="8" eb="10">
      <t>ドニチ</t>
    </rPh>
    <rPh sb="10" eb="13">
      <t>シュクサイジツ</t>
    </rPh>
    <rPh sb="13" eb="15">
      <t>イガイ</t>
    </rPh>
    <rPh sb="17" eb="18">
      <t>ニチ</t>
    </rPh>
    <rPh sb="18" eb="21">
      <t>シュトクネガ</t>
    </rPh>
    <phoneticPr fontId="2"/>
  </si>
  <si>
    <t>週休２日補正</t>
    <rPh sb="0" eb="1">
      <t>シュウ</t>
    </rPh>
    <rPh sb="1" eb="2">
      <t>キュウ</t>
    </rPh>
    <rPh sb="3" eb="4">
      <t>ニチ</t>
    </rPh>
    <rPh sb="4" eb="6">
      <t>ホセイ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</si>
  <si>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</si>
  <si>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</si>
  <si>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　熱中上対策について協議します</t>
    <rPh sb="1" eb="3">
      <t>ネッチュウ</t>
    </rPh>
    <rPh sb="3" eb="4">
      <t>ジョウ</t>
    </rPh>
    <rPh sb="4" eb="6">
      <t>タイサク</t>
    </rPh>
    <rPh sb="10" eb="12">
      <t>キョウギ</t>
    </rPh>
    <phoneticPr fontId="2"/>
  </si>
  <si>
    <t>　本工において、熱中症対策の適用を希望します。</t>
    <rPh sb="1" eb="2">
      <t>ホン</t>
    </rPh>
    <rPh sb="2" eb="3">
      <t>コウ</t>
    </rPh>
    <rPh sb="8" eb="10">
      <t>ネッチュウ</t>
    </rPh>
    <rPh sb="10" eb="11">
      <t>ショウ</t>
    </rPh>
    <rPh sb="11" eb="13">
      <t>タイサク</t>
    </rPh>
    <rPh sb="14" eb="16">
      <t>テキヨウ</t>
    </rPh>
    <rPh sb="17" eb="19">
      <t>キボウ</t>
    </rPh>
    <phoneticPr fontId="2"/>
  </si>
  <si>
    <t>　（施工計画書に気温の計測方法を記載）</t>
    <rPh sb="2" eb="4">
      <t>セコウ</t>
    </rPh>
    <rPh sb="4" eb="6">
      <t>ケイカク</t>
    </rPh>
    <rPh sb="6" eb="7">
      <t>ショ</t>
    </rPh>
    <rPh sb="8" eb="10">
      <t>キオン</t>
    </rPh>
    <rPh sb="11" eb="13">
      <t>ケイソク</t>
    </rPh>
    <rPh sb="13" eb="15">
      <t>ホウホウ</t>
    </rPh>
    <rPh sb="16" eb="18">
      <t>キサイ</t>
    </rPh>
    <phoneticPr fontId="2"/>
  </si>
  <si>
    <t>　（施工計画書を確認して）</t>
    <rPh sb="2" eb="4">
      <t>セコウ</t>
    </rPh>
    <rPh sb="4" eb="6">
      <t>ケイカク</t>
    </rPh>
    <rPh sb="6" eb="7">
      <t>ショ</t>
    </rPh>
    <rPh sb="8" eb="10">
      <t>カクニン</t>
    </rPh>
    <phoneticPr fontId="2"/>
  </si>
  <si>
    <t>　実施計画書の内容が適正と認められるため、了解します。</t>
    <rPh sb="1" eb="3">
      <t>ジッシ</t>
    </rPh>
    <rPh sb="3" eb="6">
      <t>ケイカクショ</t>
    </rPh>
    <rPh sb="7" eb="9">
      <t>ナイヨウ</t>
    </rPh>
    <rPh sb="10" eb="12">
      <t>テキセイ</t>
    </rPh>
    <rPh sb="13" eb="14">
      <t>ミト</t>
    </rPh>
    <rPh sb="21" eb="23">
      <t>リョウカイ</t>
    </rPh>
    <phoneticPr fontId="2"/>
  </si>
  <si>
    <t>　計測結果については工事の完了日の20日前までに提出してください。</t>
    <rPh sb="1" eb="3">
      <t>ケイソク</t>
    </rPh>
    <rPh sb="3" eb="5">
      <t>ケッカ</t>
    </rPh>
    <rPh sb="10" eb="12">
      <t>コウジ</t>
    </rPh>
    <rPh sb="13" eb="16">
      <t>カンリョウビ</t>
    </rPh>
    <rPh sb="19" eb="20">
      <t>ニチ</t>
    </rPh>
    <rPh sb="20" eb="21">
      <t>マエ</t>
    </rPh>
    <rPh sb="24" eb="26">
      <t>テイシュツ</t>
    </rPh>
    <phoneticPr fontId="2"/>
  </si>
  <si>
    <t>週休２日の実施について</t>
    <rPh sb="0" eb="2">
      <t>シュウキュウ</t>
    </rPh>
    <rPh sb="3" eb="4">
      <t>ニチ</t>
    </rPh>
    <rPh sb="5" eb="7">
      <t>ジッシ</t>
    </rPh>
    <phoneticPr fontId="2"/>
  </si>
  <si>
    <t>例1）</t>
    <rPh sb="0" eb="1">
      <t>レイ</t>
    </rPh>
    <phoneticPr fontId="2"/>
  </si>
  <si>
    <t>本工区において、週休２日による施工を希望します。</t>
    <rPh sb="0" eb="1">
      <t>ホン</t>
    </rPh>
    <rPh sb="1" eb="3">
      <t>コウク</t>
    </rPh>
    <rPh sb="8" eb="10">
      <t>シュウキュウ</t>
    </rPh>
    <rPh sb="11" eb="12">
      <t>ニチ</t>
    </rPh>
    <rPh sb="15" eb="17">
      <t>セコウ</t>
    </rPh>
    <rPh sb="18" eb="20">
      <t>キボウ</t>
    </rPh>
    <phoneticPr fontId="2"/>
  </si>
  <si>
    <t>週休２日の計画工程表を提出します。</t>
    <rPh sb="0" eb="2">
      <t>シュウキュウ</t>
    </rPh>
    <rPh sb="3" eb="4">
      <t>ニチ</t>
    </rPh>
    <rPh sb="5" eb="7">
      <t>ケイカク</t>
    </rPh>
    <rPh sb="7" eb="10">
      <t>コウテイヒョウ</t>
    </rPh>
    <rPh sb="11" eb="13">
      <t>テイシュツ</t>
    </rPh>
    <phoneticPr fontId="2"/>
  </si>
  <si>
    <t>例2)</t>
    <rPh sb="0" eb="1">
      <t>レイ</t>
    </rPh>
    <phoneticPr fontId="2"/>
  </si>
  <si>
    <t>本工区において、週休２日を考慮して工程を計画したところ、調整が困難であるため希望しません。</t>
    <rPh sb="0" eb="1">
      <t>ホン</t>
    </rPh>
    <rPh sb="1" eb="3">
      <t>コウク</t>
    </rPh>
    <rPh sb="8" eb="9">
      <t>シュウ</t>
    </rPh>
    <rPh sb="9" eb="10">
      <t>キュウ</t>
    </rPh>
    <rPh sb="11" eb="12">
      <t>ニチ</t>
    </rPh>
    <rPh sb="13" eb="15">
      <t>コウリョ</t>
    </rPh>
    <rPh sb="17" eb="19">
      <t>コウテイ</t>
    </rPh>
    <rPh sb="20" eb="22">
      <t>ケイカク</t>
    </rPh>
    <rPh sb="28" eb="30">
      <t>チョウセイ</t>
    </rPh>
    <rPh sb="31" eb="33">
      <t>コンナン</t>
    </rPh>
    <rPh sb="38" eb="40">
      <t>キボウ</t>
    </rPh>
    <phoneticPr fontId="2"/>
  </si>
  <si>
    <t>(確認をして）　実施計画書の内容が適正と認められるため、了解します。</t>
    <rPh sb="1" eb="3">
      <t>カクニン</t>
    </rPh>
    <rPh sb="8" eb="10">
      <t>ジッシ</t>
    </rPh>
    <rPh sb="12" eb="13">
      <t>ショ</t>
    </rPh>
    <rPh sb="28" eb="30">
      <t>リョウカイ</t>
    </rPh>
    <phoneticPr fontId="2"/>
  </si>
  <si>
    <t>週休２日による施工を実施してください。</t>
    <rPh sb="0" eb="2">
      <t>シュウキュウ</t>
    </rPh>
    <rPh sb="3" eb="4">
      <t>ニチ</t>
    </rPh>
    <rPh sb="7" eb="9">
      <t>セコウ</t>
    </rPh>
    <rPh sb="10" eb="12">
      <t>ジッシ</t>
    </rPh>
    <phoneticPr fontId="2"/>
  </si>
  <si>
    <t>最終的な実施確認について、別記様式１の提出をしてください。</t>
    <rPh sb="0" eb="3">
      <t>サイシュウテキ</t>
    </rPh>
    <rPh sb="4" eb="6">
      <t>ジッシ</t>
    </rPh>
    <rPh sb="6" eb="8">
      <t>カクニン</t>
    </rPh>
    <rPh sb="13" eb="15">
      <t>ベッキ</t>
    </rPh>
    <rPh sb="15" eb="17">
      <t>ヨウシキ</t>
    </rPh>
    <rPh sb="19" eb="21">
      <t>テイシュツ</t>
    </rPh>
    <phoneticPr fontId="2"/>
  </si>
  <si>
    <t>了解した。</t>
    <rPh sb="0" eb="2">
      <t>リョウカイ</t>
    </rPh>
    <phoneticPr fontId="2"/>
  </si>
  <si>
    <t>週休２日を希望しないことから、設計変更にて当初積算から週休２日補正を減ずることとする。</t>
    <rPh sb="0" eb="1">
      <t>シュウ</t>
    </rPh>
    <rPh sb="1" eb="2">
      <t>キュウ</t>
    </rPh>
    <rPh sb="3" eb="4">
      <t>ニチ</t>
    </rPh>
    <rPh sb="5" eb="7">
      <t>キボウ</t>
    </rPh>
    <rPh sb="15" eb="17">
      <t>セッケイ</t>
    </rPh>
    <rPh sb="17" eb="19">
      <t>ヘンコウ</t>
    </rPh>
    <rPh sb="21" eb="23">
      <t>トウショ</t>
    </rPh>
    <rPh sb="23" eb="25">
      <t>セキサン</t>
    </rPh>
    <rPh sb="27" eb="29">
      <t>シュウキュウ</t>
    </rPh>
    <rPh sb="30" eb="31">
      <t>ニチ</t>
    </rPh>
    <rPh sb="31" eb="33">
      <t>ホセイ</t>
    </rPh>
    <rPh sb="34" eb="35">
      <t>ゲン</t>
    </rPh>
    <phoneticPr fontId="2"/>
  </si>
  <si>
    <t>・「休日等取得実績調書」に控除期間及び真夏日が該当する場合は選択してください。</t>
    <rPh sb="2" eb="5">
      <t>キュウジツナド</t>
    </rPh>
    <rPh sb="5" eb="7">
      <t>シュトク</t>
    </rPh>
    <rPh sb="7" eb="9">
      <t>ジッセキ</t>
    </rPh>
    <rPh sb="9" eb="11">
      <t>チョウショ</t>
    </rPh>
    <rPh sb="13" eb="15">
      <t>コウジョ</t>
    </rPh>
    <rPh sb="15" eb="17">
      <t>キカン</t>
    </rPh>
    <rPh sb="17" eb="18">
      <t>オヨ</t>
    </rPh>
    <rPh sb="19" eb="22">
      <t>マナツビ</t>
    </rPh>
    <rPh sb="23" eb="25">
      <t>ガイトウ</t>
    </rPh>
    <rPh sb="27" eb="29">
      <t>バアイ</t>
    </rPh>
    <rPh sb="30" eb="32">
      <t>センタク</t>
    </rPh>
    <phoneticPr fontId="2"/>
  </si>
  <si>
    <t>控除期間(7～9月)</t>
    <rPh sb="0" eb="2">
      <t>コウジョ</t>
    </rPh>
    <rPh sb="2" eb="4">
      <t>キカン</t>
    </rPh>
    <rPh sb="8" eb="9">
      <t>ガツ</t>
    </rPh>
    <phoneticPr fontId="2"/>
  </si>
  <si>
    <t>項目</t>
    <rPh sb="0" eb="2">
      <t>コウモク</t>
    </rPh>
    <phoneticPr fontId="2"/>
  </si>
  <si>
    <t>リスト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</si>
</sst>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gge&quot;年&quot;m&quot;月&quot;d&quot;日&quot;;@"/>
    <numFmt numFmtId="177" formatCode="General&quot;年度&quot;"/>
    <numFmt numFmtId="178" formatCode="General&quot;日&quot;"/>
    <numFmt numFmtId="179" formatCode="[$-411]ge\.m\.d;@"/>
    <numFmt numFmtId="180" formatCode="0.000"/>
    <numFmt numFmtId="181" formatCode="0.0%"/>
    <numFmt numFmtId="182" formatCode="0_);[Red]\(0\)"/>
    <numFmt numFmtId="183" formatCode="0.0_);[Red]\(0.0\)"/>
    <numFmt numFmtId="184" formatCode="#0.00&quot;%&quot;"/>
    <numFmt numFmtId="185" formatCode="0_ 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0000FF"/>
      <name val="HG丸ｺﾞｼｯｸM-PRO"/>
      <family val="3"/>
      <charset val="128"/>
    </font>
    <font>
      <b/>
      <sz val="8"/>
      <color rgb="FF0000FF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sz val="9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0"/>
      <color rgb="FFFF0000"/>
      <name val="ＭＳ 明朝"/>
      <family val="1"/>
      <charset val="128"/>
    </font>
    <font>
      <sz val="8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E1F2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thin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</cellStyleXfs>
  <cellXfs count="4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9" xfId="0" applyFill="1" applyBorder="1" applyAlignment="1">
      <alignment vertical="center" shrinkToFit="1"/>
    </xf>
    <xf numFmtId="0" fontId="6" fillId="0" borderId="5" xfId="0" applyFont="1" applyBorder="1" applyAlignment="1">
      <alignment horizontal="justify" vertical="center" wrapTex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3" borderId="12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5" fillId="3" borderId="12" xfId="0" applyFont="1" applyFill="1" applyBorder="1">
      <alignment vertical="center"/>
    </xf>
    <xf numFmtId="0" fontId="0" fillId="3" borderId="12" xfId="0" applyFill="1" applyBorder="1">
      <alignment vertical="center"/>
    </xf>
    <xf numFmtId="0" fontId="5" fillId="3" borderId="13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3" borderId="0" xfId="0" applyFill="1">
      <alignment vertical="center"/>
    </xf>
    <xf numFmtId="0" fontId="5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4" borderId="0" xfId="0" applyFont="1" applyFill="1">
      <alignment vertical="center"/>
    </xf>
    <xf numFmtId="0" fontId="18" fillId="0" borderId="0" xfId="1" applyFont="1"/>
    <xf numFmtId="0" fontId="18" fillId="0" borderId="0" xfId="1" applyFont="1" applyAlignment="1">
      <alignment horizontal="center"/>
    </xf>
    <xf numFmtId="0" fontId="22" fillId="0" borderId="0" xfId="1" applyFont="1"/>
    <xf numFmtId="0" fontId="22" fillId="0" borderId="0" xfId="1" applyFont="1" applyAlignment="1">
      <alignment horizontal="center"/>
    </xf>
    <xf numFmtId="0" fontId="23" fillId="0" borderId="0" xfId="1" applyFont="1"/>
    <xf numFmtId="0" fontId="21" fillId="0" borderId="1" xfId="1" applyFont="1" applyBorder="1" applyAlignment="1">
      <alignment horizontal="center"/>
    </xf>
    <xf numFmtId="0" fontId="23" fillId="0" borderId="0" xfId="1" applyFont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>
      <alignment vertical="center"/>
    </xf>
    <xf numFmtId="0" fontId="0" fillId="2" borderId="42" xfId="0" applyFill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1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0" fillId="0" borderId="46" xfId="0" applyBorder="1">
      <alignment vertical="center"/>
    </xf>
    <xf numFmtId="0" fontId="0" fillId="0" borderId="43" xfId="0" applyBorder="1">
      <alignment vertical="center"/>
    </xf>
    <xf numFmtId="0" fontId="0" fillId="2" borderId="48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47" xfId="0" applyBorder="1">
      <alignment vertical="center"/>
    </xf>
    <xf numFmtId="0" fontId="0" fillId="0" borderId="10" xfId="0" applyBorder="1">
      <alignment vertical="center"/>
    </xf>
    <xf numFmtId="0" fontId="0" fillId="0" borderId="51" xfId="0" applyBorder="1">
      <alignment vertical="center"/>
    </xf>
    <xf numFmtId="0" fontId="0" fillId="2" borderId="45" xfId="0" applyFill="1" applyBorder="1">
      <alignment vertical="center"/>
    </xf>
    <xf numFmtId="0" fontId="0" fillId="2" borderId="52" xfId="0" applyFill="1" applyBorder="1">
      <alignment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2" borderId="58" xfId="0" applyFill="1" applyBorder="1">
      <alignment vertical="center"/>
    </xf>
    <xf numFmtId="0" fontId="0" fillId="0" borderId="11" xfId="0" applyBorder="1">
      <alignment vertical="center"/>
    </xf>
    <xf numFmtId="0" fontId="0" fillId="0" borderId="6" xfId="0" applyBorder="1" applyAlignment="1">
      <alignment horizontal="center" vertical="center"/>
    </xf>
    <xf numFmtId="176" fontId="0" fillId="3" borderId="5" xfId="0" applyNumberFormat="1" applyFill="1" applyBorder="1" applyAlignment="1" applyProtection="1">
      <alignment horizontal="left" vertical="center"/>
      <protection locked="0"/>
    </xf>
    <xf numFmtId="0" fontId="0" fillId="0" borderId="6" xfId="3" applyNumberFormat="1" applyFont="1" applyFill="1" applyBorder="1" applyAlignment="1" applyProtection="1">
      <alignment horizontal="center" vertical="center"/>
    </xf>
    <xf numFmtId="0" fontId="15" fillId="0" borderId="0" xfId="0" applyFont="1">
      <alignment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27" fillId="3" borderId="25" xfId="0" applyFont="1" applyFill="1" applyBorder="1">
      <alignment vertical="center"/>
    </xf>
    <xf numFmtId="0" fontId="27" fillId="3" borderId="26" xfId="0" applyFont="1" applyFill="1" applyBorder="1">
      <alignment vertical="center"/>
    </xf>
    <xf numFmtId="0" fontId="27" fillId="3" borderId="28" xfId="0" applyFont="1" applyFill="1" applyBorder="1">
      <alignment vertical="center"/>
    </xf>
    <xf numFmtId="0" fontId="27" fillId="3" borderId="0" xfId="0" applyFont="1" applyFill="1">
      <alignment vertical="center"/>
    </xf>
    <xf numFmtId="0" fontId="27" fillId="3" borderId="28" xfId="0" applyFont="1" applyFill="1" applyBorder="1" applyAlignment="1">
      <alignment horizontal="left" vertical="center" indent="1"/>
    </xf>
    <xf numFmtId="0" fontId="28" fillId="3" borderId="28" xfId="0" applyFont="1" applyFill="1" applyBorder="1" applyAlignment="1">
      <alignment horizontal="right" vertical="center"/>
    </xf>
    <xf numFmtId="0" fontId="29" fillId="3" borderId="17" xfId="0" applyFont="1" applyFill="1" applyBorder="1">
      <alignment vertical="center"/>
    </xf>
    <xf numFmtId="0" fontId="30" fillId="3" borderId="18" xfId="0" applyFont="1" applyFill="1" applyBorder="1">
      <alignment vertical="center"/>
    </xf>
    <xf numFmtId="0" fontId="30" fillId="3" borderId="19" xfId="0" applyFont="1" applyFill="1" applyBorder="1">
      <alignment vertical="center"/>
    </xf>
    <xf numFmtId="0" fontId="30" fillId="0" borderId="0" xfId="0" applyFont="1">
      <alignment vertical="center"/>
    </xf>
    <xf numFmtId="0" fontId="27" fillId="3" borderId="27" xfId="0" applyFont="1" applyFill="1" applyBorder="1">
      <alignment vertical="center"/>
    </xf>
    <xf numFmtId="0" fontId="29" fillId="3" borderId="20" xfId="0" applyFont="1" applyFill="1" applyBorder="1">
      <alignment vertical="center"/>
    </xf>
    <xf numFmtId="0" fontId="30" fillId="3" borderId="0" xfId="0" applyFont="1" applyFill="1">
      <alignment vertical="center"/>
    </xf>
    <xf numFmtId="0" fontId="30" fillId="3" borderId="21" xfId="0" applyFont="1" applyFill="1" applyBorder="1">
      <alignment vertical="center"/>
    </xf>
    <xf numFmtId="0" fontId="27" fillId="3" borderId="29" xfId="0" applyFont="1" applyFill="1" applyBorder="1">
      <alignment vertical="center"/>
    </xf>
    <xf numFmtId="0" fontId="29" fillId="3" borderId="20" xfId="0" applyFont="1" applyFill="1" applyBorder="1" applyAlignment="1">
      <alignment horizontal="left" vertical="center" indent="1"/>
    </xf>
    <xf numFmtId="0" fontId="31" fillId="5" borderId="1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right" vertical="center"/>
    </xf>
    <xf numFmtId="0" fontId="29" fillId="3" borderId="0" xfId="0" applyFont="1" applyFill="1">
      <alignment vertical="center"/>
    </xf>
    <xf numFmtId="0" fontId="29" fillId="3" borderId="20" xfId="0" applyFont="1" applyFill="1" applyBorder="1" applyAlignment="1">
      <alignment horizontal="right" vertical="center"/>
    </xf>
    <xf numFmtId="0" fontId="29" fillId="3" borderId="22" xfId="0" applyFont="1" applyFill="1" applyBorder="1" applyAlignment="1">
      <alignment horizontal="left" vertical="center" indent="1"/>
    </xf>
    <xf numFmtId="0" fontId="30" fillId="3" borderId="23" xfId="0" applyFont="1" applyFill="1" applyBorder="1">
      <alignment vertical="center"/>
    </xf>
    <xf numFmtId="0" fontId="30" fillId="3" borderId="24" xfId="0" applyFont="1" applyFill="1" applyBorder="1">
      <alignment vertical="center"/>
    </xf>
    <xf numFmtId="0" fontId="27" fillId="3" borderId="30" xfId="0" applyFont="1" applyFill="1" applyBorder="1" applyAlignment="1">
      <alignment horizontal="left" vertical="center" indent="1"/>
    </xf>
    <xf numFmtId="0" fontId="27" fillId="3" borderId="31" xfId="0" applyFont="1" applyFill="1" applyBorder="1">
      <alignment vertical="center"/>
    </xf>
    <xf numFmtId="0" fontId="27" fillId="3" borderId="32" xfId="0" applyFont="1" applyFill="1" applyBorder="1">
      <alignment vertical="center"/>
    </xf>
    <xf numFmtId="0" fontId="31" fillId="5" borderId="6" xfId="0" applyFont="1" applyFill="1" applyBorder="1" applyAlignment="1">
      <alignment horizontal="center" vertical="center"/>
    </xf>
    <xf numFmtId="0" fontId="31" fillId="0" borderId="5" xfId="0" applyFont="1" applyBorder="1">
      <alignment vertical="center"/>
    </xf>
    <xf numFmtId="0" fontId="31" fillId="0" borderId="13" xfId="0" applyFont="1" applyBorder="1">
      <alignment vertical="center"/>
    </xf>
    <xf numFmtId="0" fontId="31" fillId="0" borderId="6" xfId="0" applyFont="1" applyBorder="1">
      <alignment vertical="center"/>
    </xf>
    <xf numFmtId="0" fontId="31" fillId="3" borderId="0" xfId="0" applyFont="1" applyFill="1">
      <alignment vertical="center"/>
    </xf>
    <xf numFmtId="0" fontId="31" fillId="3" borderId="0" xfId="0" applyFont="1" applyFill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29" fillId="3" borderId="22" xfId="0" applyFont="1" applyFill="1" applyBorder="1">
      <alignment vertical="center"/>
    </xf>
    <xf numFmtId="0" fontId="27" fillId="0" borderId="31" xfId="0" applyFont="1" applyBorder="1">
      <alignment vertical="center"/>
    </xf>
    <xf numFmtId="0" fontId="29" fillId="0" borderId="23" xfId="0" applyFont="1" applyBorder="1">
      <alignment vertical="center"/>
    </xf>
    <xf numFmtId="0" fontId="30" fillId="0" borderId="23" xfId="0" applyFont="1" applyBorder="1">
      <alignment vertical="center"/>
    </xf>
    <xf numFmtId="0" fontId="31" fillId="5" borderId="5" xfId="0" applyFont="1" applyFill="1" applyBorder="1" applyAlignment="1">
      <alignment horizontal="left" vertical="center" indent="1"/>
    </xf>
    <xf numFmtId="0" fontId="31" fillId="5" borderId="13" xfId="0" applyFont="1" applyFill="1" applyBorder="1" applyAlignment="1">
      <alignment horizontal="left" vertical="center" indent="1"/>
    </xf>
    <xf numFmtId="56" fontId="34" fillId="3" borderId="12" xfId="0" applyNumberFormat="1" applyFont="1" applyFill="1" applyBorder="1" applyAlignment="1">
      <alignment horizontal="center" vertical="center"/>
    </xf>
    <xf numFmtId="0" fontId="35" fillId="3" borderId="12" xfId="0" applyFont="1" applyFill="1" applyBorder="1">
      <alignment vertical="center"/>
    </xf>
    <xf numFmtId="0" fontId="34" fillId="3" borderId="13" xfId="0" applyFont="1" applyFill="1" applyBorder="1" applyAlignment="1">
      <alignment horizontal="center" vertical="center"/>
    </xf>
    <xf numFmtId="0" fontId="35" fillId="3" borderId="13" xfId="0" applyFont="1" applyFill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4" xfId="0" applyFont="1" applyBorder="1">
      <alignment vertical="center"/>
    </xf>
    <xf numFmtId="0" fontId="0" fillId="6" borderId="0" xfId="0" applyFill="1">
      <alignment vertical="center"/>
    </xf>
    <xf numFmtId="0" fontId="0" fillId="6" borderId="9" xfId="0" applyFill="1" applyBorder="1">
      <alignment vertical="center"/>
    </xf>
    <xf numFmtId="0" fontId="11" fillId="6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179" fontId="0" fillId="0" borderId="0" xfId="0" quotePrefix="1" applyNumberFormat="1">
      <alignment vertical="center"/>
    </xf>
    <xf numFmtId="0" fontId="15" fillId="0" borderId="6" xfId="3" applyNumberFormat="1" applyFont="1" applyFill="1" applyBorder="1" applyAlignment="1" applyProtection="1">
      <alignment horizontal="center" vertical="center"/>
    </xf>
    <xf numFmtId="176" fontId="15" fillId="0" borderId="5" xfId="0" applyNumberFormat="1" applyFont="1" applyBorder="1" applyAlignment="1">
      <alignment horizontal="left" vertical="center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6" fillId="0" borderId="0" xfId="0" applyFont="1">
      <alignment vertical="center"/>
    </xf>
    <xf numFmtId="0" fontId="16" fillId="5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5" borderId="9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0" fillId="4" borderId="9" xfId="0" applyFill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1" fontId="0" fillId="0" borderId="0" xfId="4" applyNumberFormat="1" applyFont="1">
      <alignment vertical="center"/>
    </xf>
    <xf numFmtId="181" fontId="0" fillId="7" borderId="13" xfId="4" applyNumberFormat="1" applyFont="1" applyFill="1" applyBorder="1">
      <alignment vertical="center"/>
    </xf>
    <xf numFmtId="0" fontId="0" fillId="7" borderId="6" xfId="0" applyFill="1" applyBorder="1" applyAlignment="1">
      <alignment horizontal="center" vertical="center"/>
    </xf>
    <xf numFmtId="181" fontId="0" fillId="7" borderId="13" xfId="4" applyNumberFormat="1" applyFont="1" applyFill="1" applyBorder="1" applyAlignment="1">
      <alignment horizontal="center" vertical="center"/>
    </xf>
    <xf numFmtId="0" fontId="0" fillId="7" borderId="13" xfId="0" applyFill="1" applyBorder="1">
      <alignment vertical="center"/>
    </xf>
    <xf numFmtId="0" fontId="0" fillId="7" borderId="6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" fillId="0" borderId="9" xfId="0" applyFont="1" applyBorder="1">
      <alignment vertical="center"/>
    </xf>
    <xf numFmtId="181" fontId="0" fillId="7" borderId="5" xfId="4" applyNumberFormat="1" applyFont="1" applyFill="1" applyBorder="1" applyAlignment="1">
      <alignment horizontal="center" vertical="center"/>
    </xf>
    <xf numFmtId="180" fontId="0" fillId="0" borderId="71" xfId="0" applyNumberFormat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21" fillId="0" borderId="13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/>
    </xf>
    <xf numFmtId="0" fontId="21" fillId="0" borderId="13" xfId="1" applyFont="1" applyBorder="1" applyAlignment="1">
      <alignment horizontal="center"/>
    </xf>
    <xf numFmtId="0" fontId="21" fillId="0" borderId="6" xfId="1" applyFont="1" applyBorder="1" applyAlignment="1">
      <alignment horizontal="center"/>
    </xf>
    <xf numFmtId="0" fontId="21" fillId="0" borderId="2" xfId="1" applyFont="1" applyBorder="1" applyAlignment="1">
      <alignment horizontal="center"/>
    </xf>
    <xf numFmtId="0" fontId="21" fillId="0" borderId="3" xfId="1" applyFont="1" applyBorder="1" applyAlignment="1">
      <alignment horizontal="center"/>
    </xf>
    <xf numFmtId="0" fontId="21" fillId="0" borderId="4" xfId="1" applyFont="1" applyBorder="1" applyAlignment="1">
      <alignment horizontal="center"/>
    </xf>
    <xf numFmtId="0" fontId="23" fillId="0" borderId="0" xfId="1" applyFont="1" applyAlignment="1">
      <alignment horizontal="left"/>
    </xf>
    <xf numFmtId="0" fontId="23" fillId="0" borderId="0" xfId="1" applyFont="1" applyAlignment="1">
      <alignment horizontal="left" indent="2"/>
    </xf>
    <xf numFmtId="0" fontId="21" fillId="3" borderId="1" xfId="1" applyFont="1" applyFill="1" applyBorder="1" applyAlignment="1" applyProtection="1">
      <alignment horizontal="center" vertical="center" wrapText="1"/>
      <protection locked="0"/>
    </xf>
    <xf numFmtId="0" fontId="21" fillId="3" borderId="78" xfId="1" applyFont="1" applyFill="1" applyBorder="1" applyAlignment="1" applyProtection="1">
      <alignment vertical="center"/>
      <protection locked="0"/>
    </xf>
    <xf numFmtId="0" fontId="21" fillId="3" borderId="33" xfId="1" applyFont="1" applyFill="1" applyBorder="1" applyAlignment="1" applyProtection="1">
      <alignment horizontal="center" vertical="center"/>
      <protection locked="0"/>
    </xf>
    <xf numFmtId="0" fontId="21" fillId="3" borderId="33" xfId="1" applyFont="1" applyFill="1" applyBorder="1" applyAlignment="1" applyProtection="1">
      <alignment vertical="center"/>
      <protection locked="0"/>
    </xf>
    <xf numFmtId="0" fontId="21" fillId="3" borderId="79" xfId="1" applyFont="1" applyFill="1" applyBorder="1" applyAlignment="1" applyProtection="1">
      <alignment vertical="center"/>
      <protection locked="0"/>
    </xf>
    <xf numFmtId="0" fontId="21" fillId="3" borderId="80" xfId="1" applyFont="1" applyFill="1" applyBorder="1" applyAlignment="1" applyProtection="1">
      <alignment horizontal="left" vertical="center"/>
      <protection locked="0"/>
    </xf>
    <xf numFmtId="0" fontId="21" fillId="3" borderId="34" xfId="1" applyFont="1" applyFill="1" applyBorder="1" applyAlignment="1" applyProtection="1">
      <alignment horizontal="left" vertical="center"/>
      <protection locked="0"/>
    </xf>
    <xf numFmtId="0" fontId="21" fillId="3" borderId="34" xfId="1" applyFont="1" applyFill="1" applyBorder="1" applyAlignment="1" applyProtection="1">
      <alignment vertical="center"/>
      <protection locked="0"/>
    </xf>
    <xf numFmtId="0" fontId="21" fillId="3" borderId="37" xfId="1" applyFont="1" applyFill="1" applyBorder="1" applyAlignment="1" applyProtection="1">
      <alignment vertical="center"/>
      <protection locked="0"/>
    </xf>
    <xf numFmtId="0" fontId="21" fillId="3" borderId="61" xfId="1" applyFont="1" applyFill="1" applyBorder="1" applyAlignment="1" applyProtection="1">
      <alignment horizontal="left" vertical="center"/>
      <protection locked="0"/>
    </xf>
    <xf numFmtId="0" fontId="21" fillId="3" borderId="35" xfId="1" applyFont="1" applyFill="1" applyBorder="1" applyAlignment="1" applyProtection="1">
      <alignment horizontal="left" vertical="center"/>
      <protection locked="0"/>
    </xf>
    <xf numFmtId="0" fontId="21" fillId="3" borderId="35" xfId="1" applyFont="1" applyFill="1" applyBorder="1" applyAlignment="1" applyProtection="1">
      <alignment vertical="center"/>
      <protection locked="0"/>
    </xf>
    <xf numFmtId="0" fontId="21" fillId="3" borderId="36" xfId="1" applyFont="1" applyFill="1" applyBorder="1" applyAlignment="1" applyProtection="1">
      <alignment vertical="center"/>
      <protection locked="0"/>
    </xf>
    <xf numFmtId="0" fontId="21" fillId="3" borderId="61" xfId="1" applyFont="1" applyFill="1" applyBorder="1" applyAlignment="1" applyProtection="1">
      <alignment horizontal="left" vertical="center" indent="2"/>
      <protection locked="0"/>
    </xf>
    <xf numFmtId="0" fontId="21" fillId="3" borderId="61" xfId="1" applyFont="1" applyFill="1" applyBorder="1" applyAlignment="1" applyProtection="1">
      <alignment vertical="center"/>
      <protection locked="0"/>
    </xf>
    <xf numFmtId="0" fontId="21" fillId="3" borderId="35" xfId="1" applyFont="1" applyFill="1" applyBorder="1" applyAlignment="1" applyProtection="1">
      <alignment horizontal="center" vertical="center"/>
      <protection locked="0"/>
    </xf>
    <xf numFmtId="0" fontId="21" fillId="3" borderId="60" xfId="1" applyFont="1" applyFill="1" applyBorder="1" applyAlignment="1" applyProtection="1">
      <alignment vertical="center"/>
      <protection locked="0"/>
    </xf>
    <xf numFmtId="0" fontId="21" fillId="3" borderId="38" xfId="1" applyFont="1" applyFill="1" applyBorder="1" applyAlignment="1" applyProtection="1">
      <alignment horizontal="center" vertical="center"/>
      <protection locked="0"/>
    </xf>
    <xf numFmtId="0" fontId="21" fillId="3" borderId="38" xfId="1" applyFont="1" applyFill="1" applyBorder="1" applyAlignment="1" applyProtection="1">
      <alignment vertical="center"/>
      <protection locked="0"/>
    </xf>
    <xf numFmtId="0" fontId="21" fillId="3" borderId="39" xfId="1" applyFont="1" applyFill="1" applyBorder="1" applyAlignment="1" applyProtection="1">
      <alignment vertical="center"/>
      <protection locked="0"/>
    </xf>
    <xf numFmtId="0" fontId="21" fillId="3" borderId="80" xfId="1" applyFont="1" applyFill="1" applyBorder="1" applyAlignment="1" applyProtection="1">
      <alignment vertical="center"/>
      <protection locked="0"/>
    </xf>
    <xf numFmtId="0" fontId="21" fillId="3" borderId="34" xfId="1" applyFont="1" applyFill="1" applyBorder="1" applyAlignment="1" applyProtection="1">
      <alignment horizontal="center" vertical="center"/>
      <protection locked="0"/>
    </xf>
    <xf numFmtId="56" fontId="0" fillId="0" borderId="0" xfId="0" applyNumberFormat="1">
      <alignment vertical="center"/>
    </xf>
    <xf numFmtId="0" fontId="0" fillId="8" borderId="0" xfId="0" applyFill="1">
      <alignment vertical="center"/>
    </xf>
    <xf numFmtId="0" fontId="11" fillId="8" borderId="0" xfId="0" applyFont="1" applyFill="1">
      <alignment vertical="center"/>
    </xf>
    <xf numFmtId="0" fontId="16" fillId="8" borderId="0" xfId="0" applyFont="1" applyFill="1">
      <alignment vertical="center"/>
    </xf>
    <xf numFmtId="0" fontId="3" fillId="0" borderId="0" xfId="0" applyFont="1">
      <alignment vertical="center"/>
    </xf>
    <xf numFmtId="177" fontId="0" fillId="3" borderId="0" xfId="0" applyNumberFormat="1" applyFill="1" applyAlignment="1" applyProtection="1">
      <alignment horizontal="left" vertical="center"/>
      <protection locked="0"/>
    </xf>
    <xf numFmtId="177" fontId="0" fillId="0" borderId="0" xfId="0" applyNumberFormat="1" applyAlignment="1">
      <alignment horizontal="left" vertical="center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/>
      <protection locked="0"/>
    </xf>
    <xf numFmtId="176" fontId="0" fillId="0" borderId="0" xfId="3" applyNumberFormat="1" applyFont="1" applyFill="1" applyBorder="1" applyAlignment="1" applyProtection="1">
      <alignment horizontal="center" vertical="center"/>
    </xf>
    <xf numFmtId="176" fontId="0" fillId="0" borderId="0" xfId="3" applyNumberFormat="1" applyFont="1" applyFill="1" applyBorder="1" applyAlignment="1" applyProtection="1">
      <alignment vertical="center"/>
    </xf>
    <xf numFmtId="178" fontId="0" fillId="0" borderId="1" xfId="0" applyNumberFormat="1" applyBorder="1">
      <alignment vertical="center"/>
    </xf>
    <xf numFmtId="0" fontId="0" fillId="2" borderId="59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2" borderId="81" xfId="0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180" fontId="15" fillId="0" borderId="0" xfId="0" applyNumberFormat="1" applyFont="1" applyAlignment="1">
      <alignment horizontal="center" vertical="center"/>
    </xf>
    <xf numFmtId="0" fontId="0" fillId="0" borderId="49" xfId="0" applyBorder="1">
      <alignment vertical="center"/>
    </xf>
    <xf numFmtId="0" fontId="0" fillId="0" borderId="44" xfId="0" applyBorder="1">
      <alignment vertical="center"/>
    </xf>
    <xf numFmtId="0" fontId="1" fillId="0" borderId="87" xfId="0" applyFont="1" applyBorder="1">
      <alignment vertical="center"/>
    </xf>
    <xf numFmtId="0" fontId="3" fillId="0" borderId="12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16" fillId="0" borderId="0" xfId="0" applyFont="1" applyAlignment="1" applyProtection="1">
      <alignment horizontal="right" vertical="center"/>
      <protection locked="0"/>
    </xf>
    <xf numFmtId="184" fontId="15" fillId="0" borderId="91" xfId="0" applyNumberFormat="1" applyFont="1" applyBorder="1" applyAlignment="1">
      <alignment horizontal="center" vertical="center"/>
    </xf>
    <xf numFmtId="181" fontId="15" fillId="0" borderId="0" xfId="0" applyNumberFormat="1" applyFont="1" applyAlignment="1">
      <alignment horizontal="left" vertical="center"/>
    </xf>
    <xf numFmtId="181" fontId="15" fillId="0" borderId="0" xfId="0" applyNumberFormat="1" applyFont="1" applyAlignment="1">
      <alignment horizontal="center" vertical="center"/>
    </xf>
    <xf numFmtId="182" fontId="0" fillId="0" borderId="0" xfId="0" applyNumberForma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85" fontId="0" fillId="0" borderId="0" xfId="0" applyNumberFormat="1" applyAlignment="1">
      <alignment horizontal="center" vertical="top"/>
    </xf>
    <xf numFmtId="0" fontId="37" fillId="0" borderId="40" xfId="0" applyFont="1" applyBorder="1" applyAlignment="1" applyProtection="1">
      <alignment horizontal="center" vertical="center" shrinkToFit="1"/>
      <protection locked="0"/>
    </xf>
    <xf numFmtId="180" fontId="0" fillId="0" borderId="0" xfId="0" applyNumberFormat="1" applyAlignment="1">
      <alignment horizontal="center" vertical="center"/>
    </xf>
    <xf numFmtId="0" fontId="38" fillId="0" borderId="0" xfId="0" applyFont="1">
      <alignment vertical="center"/>
    </xf>
    <xf numFmtId="176" fontId="38" fillId="0" borderId="0" xfId="0" applyNumberFormat="1" applyFont="1">
      <alignment vertical="center"/>
    </xf>
    <xf numFmtId="0" fontId="37" fillId="0" borderId="90" xfId="0" applyFont="1" applyBorder="1" applyAlignment="1" applyProtection="1">
      <alignment horizontal="center" vertical="center" shrinkToFit="1"/>
      <protection locked="0"/>
    </xf>
    <xf numFmtId="0" fontId="37" fillId="0" borderId="48" xfId="0" applyFont="1" applyBorder="1" applyAlignment="1" applyProtection="1">
      <alignment horizontal="center" vertical="center" shrinkToFit="1"/>
      <protection locked="0"/>
    </xf>
    <xf numFmtId="0" fontId="37" fillId="0" borderId="41" xfId="0" applyFont="1" applyBorder="1" applyAlignment="1" applyProtection="1">
      <alignment horizontal="center" vertical="center" shrinkToFit="1"/>
      <protection locked="0"/>
    </xf>
    <xf numFmtId="0" fontId="3" fillId="0" borderId="85" xfId="0" applyFont="1" applyBorder="1" applyAlignment="1" applyProtection="1">
      <alignment horizontal="center" vertical="center" shrinkToFit="1"/>
      <protection locked="0"/>
    </xf>
    <xf numFmtId="0" fontId="3" fillId="0" borderId="86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48" xfId="0" applyFont="1" applyBorder="1" applyAlignment="1" applyProtection="1">
      <alignment horizontal="center" vertical="center" shrinkToFit="1"/>
      <protection locked="0"/>
    </xf>
    <xf numFmtId="0" fontId="3" fillId="0" borderId="88" xfId="0" applyFont="1" applyBorder="1" applyAlignment="1" applyProtection="1">
      <alignment horizontal="center" vertical="center" shrinkToFit="1"/>
      <protection locked="0"/>
    </xf>
    <xf numFmtId="0" fontId="3" fillId="0" borderId="89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horizontal="right" vertical="top"/>
    </xf>
    <xf numFmtId="0" fontId="0" fillId="0" borderId="90" xfId="0" applyBorder="1" applyAlignment="1">
      <alignment horizontal="center" vertical="center"/>
    </xf>
    <xf numFmtId="0" fontId="3" fillId="0" borderId="90" xfId="0" applyFont="1" applyBorder="1" applyAlignment="1" applyProtection="1">
      <alignment horizontal="center" vertical="center" shrinkToFit="1"/>
      <protection locked="0"/>
    </xf>
    <xf numFmtId="0" fontId="0" fillId="2" borderId="90" xfId="0" applyFill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3" fillId="0" borderId="93" xfId="0" applyFont="1" applyBorder="1" applyAlignment="1" applyProtection="1">
      <alignment horizontal="center" vertical="center" shrinkToFit="1"/>
      <protection locked="0"/>
    </xf>
    <xf numFmtId="0" fontId="0" fillId="2" borderId="94" xfId="0" applyFill="1" applyBorder="1" applyAlignment="1">
      <alignment horizontal="center" vertical="center"/>
    </xf>
    <xf numFmtId="0" fontId="3" fillId="0" borderId="95" xfId="0" applyFont="1" applyBorder="1" applyAlignment="1" applyProtection="1">
      <alignment horizontal="center" vertical="center" shrinkToFit="1"/>
      <protection locked="0"/>
    </xf>
    <xf numFmtId="0" fontId="3" fillId="0" borderId="96" xfId="0" applyFont="1" applyBorder="1" applyAlignment="1" applyProtection="1">
      <alignment horizontal="center" vertical="center" shrinkToFit="1"/>
      <protection locked="0"/>
    </xf>
    <xf numFmtId="0" fontId="3" fillId="0" borderId="97" xfId="0" applyFont="1" applyBorder="1" applyAlignment="1" applyProtection="1">
      <alignment horizontal="center" vertical="center" shrinkToFit="1"/>
      <protection locked="0"/>
    </xf>
    <xf numFmtId="0" fontId="0" fillId="0" borderId="12" xfId="0" applyBorder="1">
      <alignment vertical="center"/>
    </xf>
    <xf numFmtId="178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0" fontId="0" fillId="0" borderId="14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left" vertical="center"/>
    </xf>
    <xf numFmtId="178" fontId="0" fillId="0" borderId="14" xfId="0" applyNumberFormat="1" applyBorder="1" applyAlignment="1">
      <alignment horizontal="left" vertical="center"/>
    </xf>
    <xf numFmtId="178" fontId="0" fillId="0" borderId="14" xfId="0" applyNumberFormat="1" applyBorder="1" applyAlignment="1">
      <alignment horizontal="right" vertical="center"/>
    </xf>
    <xf numFmtId="0" fontId="0" fillId="0" borderId="9" xfId="0" applyBorder="1">
      <alignment vertical="center"/>
    </xf>
    <xf numFmtId="0" fontId="3" fillId="0" borderId="98" xfId="0" applyFont="1" applyBorder="1" applyAlignment="1" applyProtection="1">
      <alignment horizontal="center" vertical="center" shrinkToFit="1"/>
      <protection locked="0"/>
    </xf>
    <xf numFmtId="0" fontId="0" fillId="2" borderId="99" xfId="0" applyFill="1" applyBorder="1" applyAlignment="1">
      <alignment horizontal="center" vertical="center"/>
    </xf>
    <xf numFmtId="0" fontId="3" fillId="0" borderId="54" xfId="0" applyFont="1" applyBorder="1" applyAlignment="1" applyProtection="1">
      <alignment horizontal="center" vertical="center" shrinkToFit="1"/>
      <protection locked="0"/>
    </xf>
    <xf numFmtId="0" fontId="29" fillId="0" borderId="103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29" fillId="0" borderId="100" xfId="0" applyFont="1" applyBorder="1" applyAlignment="1">
      <alignment horizontal="center" vertical="center"/>
    </xf>
    <xf numFmtId="0" fontId="29" fillId="0" borderId="10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3" borderId="5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 indent="1"/>
    </xf>
    <xf numFmtId="0" fontId="24" fillId="0" borderId="62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3" borderId="5" xfId="0" applyNumberFormat="1" applyFill="1" applyBorder="1" applyAlignment="1" applyProtection="1">
      <alignment horizontal="left" vertical="center"/>
      <protection locked="0"/>
    </xf>
    <xf numFmtId="177" fontId="0" fillId="3" borderId="6" xfId="0" applyNumberFormat="1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177" fontId="0" fillId="0" borderId="5" xfId="0" applyNumberFormat="1" applyBorder="1" applyAlignment="1">
      <alignment horizontal="left" vertical="center"/>
    </xf>
    <xf numFmtId="177" fontId="0" fillId="0" borderId="6" xfId="0" applyNumberFormat="1" applyBorder="1" applyAlignment="1">
      <alignment horizontal="left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0" fillId="0" borderId="44" xfId="0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horizontal="left" vertical="top" wrapText="1"/>
    </xf>
    <xf numFmtId="180" fontId="0" fillId="0" borderId="0" xfId="0" applyNumberFormat="1" applyAlignment="1">
      <alignment horizontal="center" vertical="center"/>
    </xf>
    <xf numFmtId="180" fontId="0" fillId="0" borderId="12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 shrinkToFi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38" fontId="0" fillId="0" borderId="12" xfId="3" applyFont="1" applyBorder="1" applyAlignment="1" applyProtection="1">
      <alignment horizontal="center" vertical="center"/>
    </xf>
    <xf numFmtId="178" fontId="15" fillId="0" borderId="15" xfId="0" applyNumberFormat="1" applyFont="1" applyBorder="1" applyAlignment="1">
      <alignment horizontal="center" vertical="center"/>
    </xf>
    <xf numFmtId="178" fontId="15" fillId="0" borderId="68" xfId="0" applyNumberFormat="1" applyFont="1" applyBorder="1" applyAlignment="1">
      <alignment horizontal="center" vertical="center"/>
    </xf>
    <xf numFmtId="178" fontId="15" fillId="0" borderId="16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9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7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176" fontId="15" fillId="0" borderId="23" xfId="0" applyNumberFormat="1" applyFont="1" applyBorder="1" applyAlignment="1">
      <alignment horizontal="center" vertical="center"/>
    </xf>
    <xf numFmtId="181" fontId="15" fillId="0" borderId="15" xfId="0" applyNumberFormat="1" applyFont="1" applyBorder="1" applyAlignment="1">
      <alignment horizontal="center" vertical="center"/>
    </xf>
    <xf numFmtId="181" fontId="15" fillId="0" borderId="16" xfId="0" applyNumberFormat="1" applyFont="1" applyBorder="1" applyAlignment="1">
      <alignment horizontal="center" vertical="center"/>
    </xf>
    <xf numFmtId="184" fontId="15" fillId="0" borderId="15" xfId="0" applyNumberFormat="1" applyFont="1" applyBorder="1" applyAlignment="1">
      <alignment horizontal="center" vertical="center"/>
    </xf>
    <xf numFmtId="184" fontId="15" fillId="0" borderId="16" xfId="0" applyNumberFormat="1" applyFont="1" applyBorder="1" applyAlignment="1">
      <alignment horizontal="center" vertical="center"/>
    </xf>
    <xf numFmtId="183" fontId="1" fillId="0" borderId="15" xfId="0" applyNumberFormat="1" applyFont="1" applyBorder="1" applyAlignment="1">
      <alignment horizontal="center" vertical="center"/>
    </xf>
    <xf numFmtId="183" fontId="1" fillId="0" borderId="16" xfId="0" applyNumberFormat="1" applyFont="1" applyBorder="1" applyAlignment="1">
      <alignment horizontal="center" vertical="center"/>
    </xf>
    <xf numFmtId="184" fontId="1" fillId="0" borderId="15" xfId="0" applyNumberFormat="1" applyFont="1" applyBorder="1" applyAlignment="1">
      <alignment horizontal="center" vertical="center"/>
    </xf>
    <xf numFmtId="184" fontId="1" fillId="0" borderId="16" xfId="0" applyNumberFormat="1" applyFont="1" applyBorder="1" applyAlignment="1">
      <alignment horizontal="center"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3" xfId="0" applyFont="1" applyFill="1" applyBorder="1" applyAlignment="1" applyProtection="1">
      <alignment horizontal="justify" vertical="center" wrapText="1"/>
      <protection locked="0"/>
    </xf>
    <xf numFmtId="0" fontId="0" fillId="0" borderId="0" xfId="0" applyAlignment="1">
      <alignment horizontal="left" wrapText="1" indent="1"/>
    </xf>
    <xf numFmtId="0" fontId="0" fillId="0" borderId="12" xfId="0" applyBorder="1" applyAlignment="1">
      <alignment horizontal="left" wrapText="1" indent="1"/>
    </xf>
    <xf numFmtId="0" fontId="0" fillId="0" borderId="12" xfId="0" applyBorder="1" applyAlignment="1">
      <alignment horizontal="left" indent="1"/>
    </xf>
    <xf numFmtId="0" fontId="21" fillId="0" borderId="2" xfId="1" applyFont="1" applyBorder="1" applyAlignment="1">
      <alignment vertical="center" textRotation="255"/>
    </xf>
    <xf numFmtId="0" fontId="21" fillId="0" borderId="3" xfId="1" applyFont="1" applyBorder="1" applyAlignment="1">
      <alignment vertical="center" textRotation="255"/>
    </xf>
    <xf numFmtId="0" fontId="21" fillId="0" borderId="4" xfId="1" applyFont="1" applyBorder="1" applyAlignment="1">
      <alignment vertical="center" textRotation="255"/>
    </xf>
    <xf numFmtId="0" fontId="21" fillId="0" borderId="5" xfId="1" applyFont="1" applyBorder="1" applyAlignment="1">
      <alignment horizontal="left" vertical="center"/>
    </xf>
    <xf numFmtId="0" fontId="21" fillId="0" borderId="13" xfId="1" applyFont="1" applyBorder="1" applyAlignment="1">
      <alignment horizontal="left" vertical="center"/>
    </xf>
    <xf numFmtId="0" fontId="21" fillId="0" borderId="6" xfId="1" applyFont="1" applyBorder="1" applyAlignment="1">
      <alignment horizontal="left" vertical="center"/>
    </xf>
    <xf numFmtId="0" fontId="21" fillId="0" borderId="1" xfId="1" applyFont="1" applyBorder="1" applyAlignment="1">
      <alignment horizontal="center" vertical="center"/>
    </xf>
    <xf numFmtId="0" fontId="21" fillId="3" borderId="1" xfId="1" applyFont="1" applyFill="1" applyBorder="1" applyAlignment="1" applyProtection="1">
      <alignment horizontal="center" vertical="center"/>
      <protection locked="0"/>
    </xf>
    <xf numFmtId="0" fontId="21" fillId="3" borderId="1" xfId="1" applyFont="1" applyFill="1" applyBorder="1" applyAlignment="1" applyProtection="1">
      <alignment horizontal="center" vertical="center" wrapText="1"/>
      <protection locked="0"/>
    </xf>
    <xf numFmtId="0" fontId="21" fillId="0" borderId="13" xfId="1" applyFont="1" applyBorder="1" applyAlignment="1">
      <alignment horizontal="center" vertical="center"/>
    </xf>
    <xf numFmtId="0" fontId="20" fillId="0" borderId="0" xfId="1" applyFont="1" applyAlignment="1">
      <alignment horizontal="distributed" vertical="center"/>
    </xf>
    <xf numFmtId="0" fontId="21" fillId="0" borderId="1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3" borderId="7" xfId="1" applyFont="1" applyFill="1" applyBorder="1" applyAlignment="1" applyProtection="1">
      <alignment horizontal="center" vertical="center" wrapText="1"/>
      <protection locked="0"/>
    </xf>
    <xf numFmtId="0" fontId="21" fillId="3" borderId="8" xfId="1" applyFont="1" applyFill="1" applyBorder="1" applyAlignment="1" applyProtection="1">
      <alignment horizontal="center" vertical="center" wrapText="1"/>
      <protection locked="0"/>
    </xf>
    <xf numFmtId="0" fontId="21" fillId="3" borderId="10" xfId="1" applyFont="1" applyFill="1" applyBorder="1" applyAlignment="1" applyProtection="1">
      <alignment horizontal="center" vertical="center" wrapText="1"/>
      <protection locked="0"/>
    </xf>
    <xf numFmtId="0" fontId="21" fillId="3" borderId="11" xfId="1" applyFont="1" applyFill="1" applyBorder="1" applyAlignment="1" applyProtection="1">
      <alignment horizontal="center" vertical="center" wrapText="1"/>
      <protection locked="0"/>
    </xf>
    <xf numFmtId="0" fontId="21" fillId="0" borderId="5" xfId="1" applyFont="1" applyBorder="1" applyAlignment="1">
      <alignment horizontal="center" vertical="center"/>
    </xf>
    <xf numFmtId="0" fontId="36" fillId="0" borderId="13" xfId="1" applyFont="1" applyBorder="1" applyAlignment="1">
      <alignment horizontal="center" vertical="center"/>
    </xf>
    <xf numFmtId="0" fontId="36" fillId="0" borderId="6" xfId="1" applyFont="1" applyBorder="1" applyAlignment="1">
      <alignment horizontal="center" vertical="center"/>
    </xf>
  </cellXfs>
  <cellStyles count="5">
    <cellStyle name="パーセント" xfId="4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8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CC"/>
      <color rgb="FFD9E1F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</xdr:row>
      <xdr:rowOff>25400</xdr:rowOff>
    </xdr:from>
    <xdr:to>
      <xdr:col>1</xdr:col>
      <xdr:colOff>203200</xdr:colOff>
      <xdr:row>4</xdr:row>
      <xdr:rowOff>292100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266700" y="939800"/>
          <a:ext cx="4191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</xdr:row>
      <xdr:rowOff>25400</xdr:rowOff>
    </xdr:from>
    <xdr:to>
      <xdr:col>1</xdr:col>
      <xdr:colOff>203200</xdr:colOff>
      <xdr:row>4</xdr:row>
      <xdr:rowOff>292100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66700" y="930275"/>
          <a:ext cx="41275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Y92"/>
  <sheetViews>
    <sheetView showGridLines="0" showZeros="0" zoomScale="85" zoomScaleNormal="85" workbookViewId="0">
      <selection activeCell="K52" sqref="K52"/>
    </sheetView>
  </sheetViews>
  <sheetFormatPr defaultRowHeight="13" x14ac:dyDescent="0.2"/>
  <cols>
    <col min="1" max="1" width="2.90625" customWidth="1"/>
    <col min="2" max="2" width="9.36328125" bestFit="1" customWidth="1"/>
    <col min="3" max="3" width="6.81640625" customWidth="1"/>
    <col min="4" max="4" width="6.08984375" customWidth="1"/>
    <col min="5" max="6" width="8.90625" customWidth="1"/>
    <col min="7" max="7" width="7.36328125" customWidth="1"/>
    <col min="9" max="9" width="14" customWidth="1"/>
    <col min="10" max="10" width="6.08984375" customWidth="1"/>
    <col min="11" max="11" width="7.36328125" customWidth="1"/>
    <col min="12" max="12" width="9.1796875" customWidth="1"/>
    <col min="13" max="13" width="1.36328125" customWidth="1"/>
    <col min="14" max="14" width="9.36328125" bestFit="1" customWidth="1"/>
    <col min="15" max="15" width="6.81640625" customWidth="1"/>
    <col min="16" max="16" width="20.08984375" customWidth="1"/>
    <col min="17" max="17" width="7.36328125" customWidth="1"/>
    <col min="19" max="19" width="14" customWidth="1"/>
    <col min="20" max="20" width="6.08984375" customWidth="1"/>
    <col min="21" max="21" width="7.36328125" customWidth="1"/>
    <col min="24" max="24" width="13" hidden="1" customWidth="1"/>
    <col min="25" max="25" width="9" hidden="1" customWidth="1"/>
    <col min="26" max="26" width="9" customWidth="1"/>
    <col min="28" max="28" width="13" bestFit="1" customWidth="1"/>
    <col min="30" max="30" width="9" bestFit="1" customWidth="1"/>
  </cols>
  <sheetData>
    <row r="1" spans="2:22" ht="13.25" x14ac:dyDescent="0.2"/>
    <row r="2" spans="2:22" ht="16.5" customHeight="1" thickBot="1" x14ac:dyDescent="0.25">
      <c r="B2" s="130" t="s">
        <v>92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99"/>
      <c r="O2" s="126"/>
      <c r="P2" s="126"/>
      <c r="Q2" s="126"/>
      <c r="R2" s="126"/>
      <c r="S2" s="126"/>
      <c r="T2" s="126"/>
      <c r="U2" s="126"/>
      <c r="V2" s="126"/>
    </row>
    <row r="3" spans="2:22" ht="16.5" customHeight="1" x14ac:dyDescent="0.2">
      <c r="B3" s="96"/>
      <c r="C3" s="97"/>
      <c r="D3" s="97"/>
      <c r="E3" s="97"/>
      <c r="F3" s="97"/>
      <c r="G3" s="97"/>
      <c r="H3" s="97"/>
      <c r="I3" s="97"/>
      <c r="J3" s="97"/>
      <c r="K3" s="97"/>
      <c r="L3" s="98"/>
      <c r="M3" s="99"/>
      <c r="N3" s="126"/>
      <c r="O3" s="126"/>
      <c r="P3" s="126"/>
      <c r="Q3" s="126"/>
      <c r="R3" s="126"/>
      <c r="S3" s="126"/>
      <c r="T3" s="126"/>
      <c r="U3" s="126"/>
      <c r="V3" s="126"/>
    </row>
    <row r="4" spans="2:22" ht="16.5" customHeight="1" x14ac:dyDescent="0.2">
      <c r="B4" s="105" t="s">
        <v>123</v>
      </c>
      <c r="C4" s="102"/>
      <c r="D4" s="102"/>
      <c r="E4" s="102"/>
      <c r="F4" s="102"/>
      <c r="G4" s="102"/>
      <c r="H4" s="102"/>
      <c r="I4" s="102"/>
      <c r="J4" s="102"/>
      <c r="K4" s="102"/>
      <c r="L4" s="103"/>
      <c r="M4" s="99"/>
      <c r="N4" s="126"/>
      <c r="O4" s="126"/>
      <c r="P4" s="126"/>
      <c r="Q4" s="126"/>
      <c r="R4" s="126"/>
      <c r="S4" s="126"/>
      <c r="T4" s="126"/>
      <c r="U4" s="126"/>
      <c r="V4" s="126"/>
    </row>
    <row r="5" spans="2:22" ht="16.5" customHeight="1" x14ac:dyDescent="0.2">
      <c r="B5" s="105" t="s">
        <v>139</v>
      </c>
      <c r="C5" s="102"/>
      <c r="D5" s="102"/>
      <c r="E5" s="102"/>
      <c r="F5" s="102"/>
      <c r="G5" s="102"/>
      <c r="H5" s="102"/>
      <c r="I5" s="102"/>
      <c r="J5" s="102"/>
      <c r="K5" s="102"/>
      <c r="L5" s="103"/>
      <c r="M5" s="99"/>
      <c r="N5" s="126"/>
      <c r="O5" s="126"/>
      <c r="P5" s="126"/>
      <c r="Q5" s="126"/>
      <c r="R5" s="126"/>
      <c r="S5" s="126"/>
      <c r="T5" s="126"/>
      <c r="U5" s="126"/>
      <c r="V5" s="126"/>
    </row>
    <row r="6" spans="2:22" ht="16.5" customHeight="1" x14ac:dyDescent="0.2"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3"/>
      <c r="M6" s="99"/>
      <c r="N6" s="126"/>
      <c r="O6" s="126"/>
      <c r="P6" s="126"/>
      <c r="Q6" s="126"/>
      <c r="R6" s="126"/>
      <c r="S6" s="126"/>
      <c r="T6" s="126"/>
      <c r="U6" s="126"/>
      <c r="V6" s="126"/>
    </row>
    <row r="7" spans="2:22" ht="16.5" customHeight="1" x14ac:dyDescent="0.2">
      <c r="B7" s="105" t="s">
        <v>108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M7" s="99"/>
      <c r="N7" s="126"/>
      <c r="O7" s="126"/>
      <c r="P7" s="126"/>
      <c r="Q7" s="126"/>
      <c r="R7" s="126"/>
      <c r="S7" s="126"/>
      <c r="T7" s="126"/>
      <c r="U7" s="126"/>
      <c r="V7" s="126"/>
    </row>
    <row r="8" spans="2:22" ht="16.5" customHeight="1" x14ac:dyDescent="0.2">
      <c r="B8" s="105" t="s">
        <v>140</v>
      </c>
      <c r="C8" s="102"/>
      <c r="D8" s="102"/>
      <c r="E8" s="102"/>
      <c r="F8" s="102"/>
      <c r="G8" s="102"/>
      <c r="H8" s="102"/>
      <c r="I8" s="102"/>
      <c r="J8" s="102"/>
      <c r="K8" s="102"/>
      <c r="L8" s="103"/>
      <c r="M8" s="99"/>
      <c r="N8" s="126"/>
      <c r="O8" s="126"/>
      <c r="P8" s="126"/>
      <c r="Q8" s="126"/>
      <c r="R8" s="126"/>
      <c r="S8" s="126"/>
      <c r="T8" s="126"/>
      <c r="U8" s="126"/>
      <c r="V8" s="126"/>
    </row>
    <row r="9" spans="2:22" ht="16.5" customHeight="1" x14ac:dyDescent="0.2"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3"/>
      <c r="M9" s="99"/>
      <c r="N9" s="126"/>
      <c r="O9" s="126"/>
      <c r="P9" s="126"/>
      <c r="Q9" s="126"/>
      <c r="R9" s="126"/>
      <c r="S9" s="126"/>
      <c r="T9" s="126"/>
      <c r="U9" s="126"/>
      <c r="V9" s="126"/>
    </row>
    <row r="10" spans="2:22" ht="16.5" customHeight="1" x14ac:dyDescent="0.2">
      <c r="B10" s="105" t="s">
        <v>106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3"/>
      <c r="M10" s="99"/>
      <c r="N10" s="126"/>
      <c r="O10" s="126"/>
      <c r="P10" s="126"/>
      <c r="Q10" s="126"/>
      <c r="R10" s="126"/>
      <c r="S10" s="126"/>
      <c r="T10" s="126"/>
      <c r="U10" s="126"/>
      <c r="V10" s="126"/>
    </row>
    <row r="11" spans="2:22" ht="16.5" customHeight="1" x14ac:dyDescent="0.2">
      <c r="B11" s="105" t="s">
        <v>173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3"/>
      <c r="M11" s="99"/>
      <c r="N11" s="126"/>
      <c r="O11" s="126"/>
      <c r="P11" s="126"/>
      <c r="Q11" s="126"/>
      <c r="R11" s="126"/>
      <c r="S11" s="126"/>
      <c r="T11" s="126"/>
      <c r="U11" s="126"/>
      <c r="V11" s="126"/>
    </row>
    <row r="12" spans="2:22" ht="16.5" customHeight="1" thickBot="1" x14ac:dyDescent="0.25">
      <c r="B12" s="128"/>
      <c r="C12" s="111"/>
      <c r="D12" s="111"/>
      <c r="E12" s="111"/>
      <c r="F12" s="111"/>
      <c r="G12" s="111"/>
      <c r="H12" s="111"/>
      <c r="I12" s="111"/>
      <c r="J12" s="111"/>
      <c r="K12" s="111"/>
      <c r="L12" s="112"/>
      <c r="M12" s="99"/>
      <c r="N12" s="126"/>
      <c r="O12" s="126"/>
      <c r="P12" s="126"/>
      <c r="Q12" s="126"/>
      <c r="R12" s="126"/>
      <c r="S12" s="126"/>
      <c r="T12" s="126"/>
      <c r="U12" s="126"/>
      <c r="V12" s="126"/>
    </row>
    <row r="13" spans="2:22" ht="16.5" customHeight="1" thickBot="1" x14ac:dyDescent="0.25">
      <c r="B13" s="127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26"/>
      <c r="O13" s="126"/>
      <c r="P13" s="126"/>
      <c r="Q13" s="126"/>
      <c r="R13" s="126"/>
      <c r="S13" s="126"/>
      <c r="T13" s="126"/>
      <c r="U13" s="126"/>
      <c r="V13" s="126"/>
    </row>
    <row r="14" spans="2:22" ht="16.5" customHeight="1" x14ac:dyDescent="0.2">
      <c r="B14" s="96" t="s">
        <v>174</v>
      </c>
      <c r="C14" s="97"/>
      <c r="D14" s="97"/>
      <c r="E14" s="97"/>
      <c r="F14" s="97"/>
      <c r="G14" s="97"/>
      <c r="H14" s="97"/>
      <c r="I14" s="97"/>
      <c r="J14" s="97"/>
      <c r="K14" s="97"/>
      <c r="L14" s="98"/>
      <c r="M14" s="99"/>
      <c r="N14" s="126"/>
      <c r="O14" s="126"/>
      <c r="P14" s="126"/>
      <c r="Q14" s="126"/>
      <c r="R14" s="126"/>
      <c r="S14" s="126"/>
      <c r="T14" s="126"/>
      <c r="U14" s="126"/>
      <c r="V14" s="126"/>
    </row>
    <row r="15" spans="2:22" ht="16.5" customHeight="1" x14ac:dyDescent="0.2">
      <c r="B15" s="105"/>
      <c r="C15" s="102"/>
      <c r="D15" s="102"/>
      <c r="E15" s="102"/>
      <c r="F15" s="102"/>
      <c r="G15" s="102"/>
      <c r="H15" s="102"/>
      <c r="I15" s="102"/>
      <c r="J15" s="102"/>
      <c r="K15" s="102"/>
      <c r="L15" s="103"/>
      <c r="M15" s="99"/>
      <c r="N15" s="126"/>
      <c r="O15" s="126"/>
      <c r="P15" s="126"/>
      <c r="Q15" s="126"/>
      <c r="R15" s="126"/>
      <c r="S15" s="126"/>
      <c r="T15" s="126"/>
      <c r="U15" s="126"/>
      <c r="V15" s="126"/>
    </row>
    <row r="16" spans="2:22" ht="16.5" customHeight="1" x14ac:dyDescent="0.2">
      <c r="B16" s="105" t="s">
        <v>175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3"/>
      <c r="M16" s="99"/>
      <c r="N16" s="126"/>
      <c r="O16" s="126"/>
      <c r="P16" s="126"/>
      <c r="Q16" s="126"/>
      <c r="R16" s="126"/>
      <c r="S16" s="126"/>
      <c r="T16" s="126"/>
      <c r="U16" s="126"/>
      <c r="V16" s="126"/>
    </row>
    <row r="17" spans="2:22" ht="16.5" customHeight="1" x14ac:dyDescent="0.2">
      <c r="B17" s="105" t="s">
        <v>176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3"/>
      <c r="M17" s="99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2:22" ht="16.5" customHeight="1" x14ac:dyDescent="0.2"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3"/>
      <c r="M18" s="99"/>
      <c r="N18" s="126"/>
      <c r="O18" s="126"/>
      <c r="P18" s="126"/>
      <c r="Q18" s="126"/>
      <c r="R18" s="126"/>
      <c r="S18" s="126"/>
      <c r="T18" s="126"/>
      <c r="U18" s="126"/>
      <c r="V18" s="126"/>
    </row>
    <row r="19" spans="2:22" ht="16.5" customHeight="1" x14ac:dyDescent="0.2">
      <c r="B19" s="105" t="s">
        <v>194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3"/>
      <c r="M19" s="99"/>
      <c r="N19" s="126"/>
      <c r="O19" s="126"/>
      <c r="P19" s="126"/>
      <c r="Q19" s="126"/>
      <c r="R19" s="126"/>
      <c r="S19" s="126"/>
      <c r="T19" s="126"/>
      <c r="U19" s="126"/>
      <c r="V19" s="126"/>
    </row>
    <row r="20" spans="2:22" ht="16.5" customHeight="1" thickBot="1" x14ac:dyDescent="0.25">
      <c r="B20" s="128"/>
      <c r="C20" s="111"/>
      <c r="D20" s="111"/>
      <c r="E20" s="111"/>
      <c r="F20" s="111"/>
      <c r="G20" s="111"/>
      <c r="H20" s="111"/>
      <c r="I20" s="111"/>
      <c r="J20" s="111"/>
      <c r="K20" s="111"/>
      <c r="L20" s="112"/>
      <c r="M20" s="99"/>
      <c r="N20" s="126"/>
      <c r="O20" s="126"/>
      <c r="P20" s="126"/>
      <c r="Q20" s="126"/>
      <c r="R20" s="126"/>
      <c r="S20" s="126"/>
      <c r="T20" s="126"/>
      <c r="U20" s="126"/>
      <c r="V20" s="126"/>
    </row>
    <row r="21" spans="2:22" ht="16.5" customHeight="1" thickBot="1" x14ac:dyDescent="0.25">
      <c r="B21" s="127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29" t="s">
        <v>53</v>
      </c>
      <c r="O21" s="126"/>
      <c r="P21" s="126"/>
      <c r="Q21" s="126"/>
      <c r="R21" s="126"/>
      <c r="S21" s="126"/>
      <c r="T21" s="126"/>
      <c r="U21" s="126"/>
      <c r="V21" s="126"/>
    </row>
    <row r="22" spans="2:22" ht="16.5" customHeight="1" x14ac:dyDescent="0.2">
      <c r="B22" s="96" t="s">
        <v>177</v>
      </c>
      <c r="C22" s="97"/>
      <c r="D22" s="97"/>
      <c r="E22" s="97"/>
      <c r="F22" s="97"/>
      <c r="G22" s="97"/>
      <c r="H22" s="97"/>
      <c r="I22" s="97"/>
      <c r="J22" s="97"/>
      <c r="K22" s="97"/>
      <c r="L22" s="98"/>
      <c r="M22" s="99"/>
      <c r="N22" s="90" t="s">
        <v>198</v>
      </c>
      <c r="O22" s="91"/>
      <c r="P22" s="91"/>
      <c r="Q22" s="91"/>
      <c r="R22" s="91"/>
      <c r="S22" s="91"/>
      <c r="T22" s="91"/>
      <c r="U22" s="91"/>
      <c r="V22" s="100"/>
    </row>
    <row r="23" spans="2:22" ht="16.5" customHeight="1" x14ac:dyDescent="0.2"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3"/>
      <c r="M23" s="99"/>
      <c r="N23" s="92"/>
      <c r="O23" s="93"/>
      <c r="P23" s="93"/>
      <c r="Q23" s="93"/>
      <c r="R23" s="93"/>
      <c r="S23" s="93"/>
      <c r="T23" s="93"/>
      <c r="U23" s="93"/>
      <c r="V23" s="104"/>
    </row>
    <row r="24" spans="2:22" ht="16.5" customHeight="1" x14ac:dyDescent="0.2">
      <c r="B24" s="105" t="s">
        <v>107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3"/>
      <c r="M24" s="99"/>
      <c r="N24" s="94" t="s">
        <v>178</v>
      </c>
      <c r="O24" s="93"/>
      <c r="P24" s="93"/>
      <c r="Q24" s="93"/>
      <c r="R24" s="93"/>
      <c r="S24" s="93"/>
      <c r="T24" s="93"/>
      <c r="U24" s="93"/>
      <c r="V24" s="104"/>
    </row>
    <row r="25" spans="2:22" ht="16.5" customHeight="1" x14ac:dyDescent="0.2">
      <c r="B25" s="105" t="s">
        <v>179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3"/>
      <c r="M25" s="99"/>
      <c r="N25" s="94" t="s">
        <v>180</v>
      </c>
      <c r="O25" s="93"/>
      <c r="P25" s="93"/>
      <c r="Q25" s="93"/>
      <c r="R25" s="93"/>
      <c r="S25" s="93"/>
      <c r="T25" s="93"/>
      <c r="U25" s="93"/>
      <c r="V25" s="104"/>
    </row>
    <row r="26" spans="2:22" ht="16.5" customHeight="1" x14ac:dyDescent="0.2">
      <c r="B26" s="105" t="s">
        <v>181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3"/>
      <c r="M26" s="99"/>
      <c r="N26" s="95" t="s">
        <v>171</v>
      </c>
      <c r="O26" s="93" t="s">
        <v>182</v>
      </c>
      <c r="P26" s="93"/>
      <c r="Q26" s="93"/>
      <c r="R26" s="93"/>
      <c r="S26" s="93"/>
      <c r="T26" s="93"/>
      <c r="U26" s="93"/>
      <c r="V26" s="104"/>
    </row>
    <row r="27" spans="2:22" ht="16.5" customHeight="1" x14ac:dyDescent="0.2">
      <c r="B27" s="107" t="s">
        <v>171</v>
      </c>
      <c r="C27" s="108" t="s">
        <v>84</v>
      </c>
      <c r="D27" s="102"/>
      <c r="E27" s="102"/>
      <c r="F27" s="102"/>
      <c r="G27" s="102"/>
      <c r="H27" s="102"/>
      <c r="I27" s="102"/>
      <c r="J27" s="102"/>
      <c r="K27" s="102"/>
      <c r="L27" s="103"/>
      <c r="M27" s="99"/>
      <c r="N27" s="94" t="s">
        <v>183</v>
      </c>
      <c r="O27" s="93" t="s">
        <v>184</v>
      </c>
      <c r="P27" s="93"/>
      <c r="Q27" s="93"/>
      <c r="R27" s="93"/>
      <c r="S27" s="93"/>
      <c r="T27" s="93"/>
      <c r="U27" s="93"/>
      <c r="V27" s="104"/>
    </row>
    <row r="28" spans="2:22" ht="16.5" customHeight="1" x14ac:dyDescent="0.2">
      <c r="B28" s="107" t="s">
        <v>171</v>
      </c>
      <c r="C28" s="108" t="s">
        <v>91</v>
      </c>
      <c r="D28" s="108"/>
      <c r="E28" s="102"/>
      <c r="F28" s="102"/>
      <c r="G28" s="102"/>
      <c r="H28" s="102"/>
      <c r="I28" s="102"/>
      <c r="J28" s="102"/>
      <c r="K28" s="102"/>
      <c r="L28" s="103"/>
      <c r="M28" s="99"/>
      <c r="N28" s="95" t="s">
        <v>171</v>
      </c>
      <c r="O28" s="93" t="s">
        <v>111</v>
      </c>
      <c r="P28" s="93"/>
      <c r="Q28" s="93"/>
      <c r="R28" s="93"/>
      <c r="S28" s="93"/>
      <c r="T28" s="93"/>
      <c r="U28" s="93"/>
      <c r="V28" s="104"/>
    </row>
    <row r="29" spans="2:22" ht="16.5" customHeight="1" x14ac:dyDescent="0.2">
      <c r="B29" s="107"/>
      <c r="C29" s="108"/>
      <c r="D29" s="108"/>
      <c r="E29" s="102"/>
      <c r="F29" s="102"/>
      <c r="G29" s="102"/>
      <c r="H29" s="102"/>
      <c r="I29" s="102"/>
      <c r="J29" s="102"/>
      <c r="K29" s="102"/>
      <c r="L29" s="103"/>
      <c r="M29" s="99"/>
      <c r="N29" s="94"/>
      <c r="O29" s="93"/>
      <c r="P29" s="93" t="s">
        <v>199</v>
      </c>
      <c r="Q29" s="93"/>
      <c r="R29" s="93"/>
      <c r="S29" s="93"/>
      <c r="T29" s="93"/>
      <c r="U29" s="93"/>
      <c r="V29" s="104"/>
    </row>
    <row r="30" spans="2:22" ht="16.5" customHeight="1" x14ac:dyDescent="0.2">
      <c r="B30" s="105" t="s">
        <v>167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3"/>
      <c r="M30" s="99"/>
      <c r="N30" s="95"/>
      <c r="O30" s="93"/>
      <c r="P30" s="93"/>
      <c r="Q30" s="93" t="s">
        <v>200</v>
      </c>
      <c r="R30" s="93"/>
      <c r="S30" s="93"/>
      <c r="T30" s="93"/>
      <c r="U30" s="93"/>
      <c r="V30" s="104"/>
    </row>
    <row r="31" spans="2:22" ht="16.5" customHeight="1" x14ac:dyDescent="0.2">
      <c r="B31" s="105" t="s">
        <v>166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3"/>
      <c r="M31" s="99"/>
      <c r="N31" s="94"/>
      <c r="O31" s="93"/>
      <c r="P31" s="93" t="s">
        <v>112</v>
      </c>
      <c r="Q31" s="93"/>
      <c r="R31" s="93"/>
      <c r="S31" s="93"/>
      <c r="T31" s="93"/>
      <c r="U31" s="93"/>
      <c r="V31" s="104"/>
    </row>
    <row r="32" spans="2:22" ht="16.5" customHeight="1" x14ac:dyDescent="0.2">
      <c r="B32" s="105"/>
      <c r="C32" s="102"/>
      <c r="D32" s="102"/>
      <c r="E32" s="102"/>
      <c r="F32" s="102"/>
      <c r="G32" s="102"/>
      <c r="H32" s="102"/>
      <c r="I32" s="102"/>
      <c r="J32" s="102"/>
      <c r="K32" s="102"/>
      <c r="L32" s="103"/>
      <c r="M32" s="99"/>
      <c r="N32" s="95"/>
      <c r="O32" s="93"/>
      <c r="P32" s="93"/>
      <c r="Q32" s="93"/>
      <c r="R32" s="93"/>
      <c r="S32" s="93"/>
      <c r="T32" s="93"/>
      <c r="U32" s="93"/>
      <c r="V32" s="104"/>
    </row>
    <row r="33" spans="2:22" ht="16.5" customHeight="1" x14ac:dyDescent="0.2">
      <c r="B33" s="105"/>
      <c r="C33" s="132" t="s">
        <v>99</v>
      </c>
      <c r="D33" s="133"/>
      <c r="E33" s="116"/>
      <c r="F33" s="123" t="s">
        <v>102</v>
      </c>
      <c r="G33" s="106" t="s">
        <v>93</v>
      </c>
      <c r="H33" s="102"/>
      <c r="I33" s="102"/>
      <c r="J33" s="102"/>
      <c r="K33" s="102"/>
      <c r="L33" s="103"/>
      <c r="M33" s="99"/>
      <c r="N33" s="94"/>
      <c r="O33" s="93"/>
      <c r="P33" s="93"/>
      <c r="Q33" s="93"/>
      <c r="R33" s="93"/>
      <c r="S33" s="93"/>
      <c r="T33" s="93"/>
      <c r="U33" s="93"/>
      <c r="V33" s="104"/>
    </row>
    <row r="34" spans="2:22" ht="16.5" customHeight="1" x14ac:dyDescent="0.2">
      <c r="B34" s="105"/>
      <c r="C34" s="117" t="s">
        <v>94</v>
      </c>
      <c r="D34" s="118"/>
      <c r="E34" s="119"/>
      <c r="F34" s="123"/>
      <c r="G34" s="124"/>
      <c r="H34" s="121" t="s">
        <v>105</v>
      </c>
      <c r="I34" s="121"/>
      <c r="J34" s="102"/>
      <c r="K34" s="102"/>
      <c r="L34" s="103"/>
      <c r="M34" s="99"/>
      <c r="N34" s="94" t="s">
        <v>185</v>
      </c>
      <c r="O34" s="93"/>
      <c r="P34" s="93"/>
      <c r="Q34" s="93"/>
      <c r="R34" s="93"/>
      <c r="S34" s="93"/>
      <c r="T34" s="93"/>
      <c r="U34" s="93"/>
      <c r="V34" s="104"/>
    </row>
    <row r="35" spans="2:22" ht="16.5" customHeight="1" x14ac:dyDescent="0.2">
      <c r="B35" s="105"/>
      <c r="C35" s="117" t="s">
        <v>95</v>
      </c>
      <c r="D35" s="118"/>
      <c r="E35" s="119"/>
      <c r="F35" s="123" t="s">
        <v>16</v>
      </c>
      <c r="G35" s="122" t="s">
        <v>52</v>
      </c>
      <c r="H35" s="120"/>
      <c r="I35" s="102"/>
      <c r="J35" s="102"/>
      <c r="K35" s="102"/>
      <c r="L35" s="103"/>
      <c r="M35" s="99"/>
      <c r="N35" s="94" t="s">
        <v>113</v>
      </c>
      <c r="O35" s="93"/>
      <c r="P35" s="93"/>
      <c r="Q35" s="93"/>
      <c r="R35" s="93"/>
      <c r="S35" s="93"/>
      <c r="T35" s="93"/>
      <c r="U35" s="93"/>
      <c r="V35" s="104"/>
    </row>
    <row r="36" spans="2:22" ht="16.5" customHeight="1" x14ac:dyDescent="0.2">
      <c r="B36" s="105"/>
      <c r="C36" s="117" t="s">
        <v>100</v>
      </c>
      <c r="D36" s="118"/>
      <c r="E36" s="119"/>
      <c r="F36" s="123" t="s">
        <v>16</v>
      </c>
      <c r="G36" s="122" t="s">
        <v>52</v>
      </c>
      <c r="H36" s="102"/>
      <c r="I36" s="102"/>
      <c r="J36" s="102"/>
      <c r="K36" s="102"/>
      <c r="L36" s="103"/>
      <c r="M36" s="99"/>
      <c r="N36" s="95" t="s">
        <v>187</v>
      </c>
      <c r="O36" s="93" t="s">
        <v>169</v>
      </c>
      <c r="P36" s="93"/>
      <c r="Q36" s="93"/>
      <c r="R36" s="93"/>
      <c r="S36" s="93"/>
      <c r="T36" s="93"/>
      <c r="U36" s="93"/>
      <c r="V36" s="104"/>
    </row>
    <row r="37" spans="2:22" ht="16.5" customHeight="1" x14ac:dyDescent="0.2">
      <c r="B37" s="105"/>
      <c r="C37" s="117" t="s">
        <v>103</v>
      </c>
      <c r="D37" s="118"/>
      <c r="E37" s="119"/>
      <c r="F37" s="123" t="s">
        <v>15</v>
      </c>
      <c r="G37" s="122" t="s">
        <v>97</v>
      </c>
      <c r="H37" s="102"/>
      <c r="I37" s="102"/>
      <c r="J37" s="102"/>
      <c r="K37" s="102"/>
      <c r="L37" s="103"/>
      <c r="M37" s="99"/>
      <c r="N37" s="95" t="s">
        <v>12</v>
      </c>
      <c r="O37" s="93" t="s">
        <v>114</v>
      </c>
      <c r="P37" s="93"/>
      <c r="Q37" s="93"/>
      <c r="R37" s="93"/>
      <c r="S37" s="93"/>
      <c r="T37" s="93"/>
      <c r="U37" s="93"/>
      <c r="V37" s="104"/>
    </row>
    <row r="38" spans="2:22" ht="16.5" customHeight="1" x14ac:dyDescent="0.2">
      <c r="B38" s="105"/>
      <c r="C38" s="117" t="s">
        <v>101</v>
      </c>
      <c r="D38" s="118"/>
      <c r="E38" s="119"/>
      <c r="F38" s="123" t="s">
        <v>15</v>
      </c>
      <c r="G38" s="122" t="s">
        <v>97</v>
      </c>
      <c r="H38" s="120"/>
      <c r="I38" s="102"/>
      <c r="J38" s="102"/>
      <c r="K38" s="102"/>
      <c r="L38" s="103"/>
      <c r="M38" s="99"/>
      <c r="N38" s="94"/>
      <c r="O38" s="93" t="s">
        <v>186</v>
      </c>
      <c r="P38" s="93"/>
      <c r="Q38" s="93"/>
      <c r="R38" s="93"/>
      <c r="S38" s="93"/>
      <c r="T38" s="93"/>
      <c r="U38" s="93"/>
      <c r="V38" s="104"/>
    </row>
    <row r="39" spans="2:22" ht="16.5" customHeight="1" x14ac:dyDescent="0.2">
      <c r="B39" s="105"/>
      <c r="C39" s="117" t="s">
        <v>195</v>
      </c>
      <c r="D39" s="118"/>
      <c r="E39" s="119"/>
      <c r="F39" s="123"/>
      <c r="G39" s="122"/>
      <c r="H39" s="120" t="s">
        <v>196</v>
      </c>
      <c r="I39" s="102"/>
      <c r="J39" s="102"/>
      <c r="K39" s="102"/>
      <c r="L39" s="103"/>
      <c r="M39" s="99"/>
      <c r="N39" s="94"/>
      <c r="O39" s="93"/>
      <c r="P39" s="93"/>
      <c r="Q39" s="93"/>
      <c r="R39" s="93"/>
      <c r="S39" s="93"/>
      <c r="T39" s="93"/>
      <c r="U39" s="93"/>
      <c r="V39" s="104"/>
    </row>
    <row r="40" spans="2:22" ht="16.5" customHeight="1" x14ac:dyDescent="0.2">
      <c r="B40" s="105"/>
      <c r="C40" s="117" t="s">
        <v>141</v>
      </c>
      <c r="D40" s="118"/>
      <c r="E40" s="119"/>
      <c r="F40" s="123" t="s">
        <v>16</v>
      </c>
      <c r="G40" s="122" t="s">
        <v>188</v>
      </c>
      <c r="H40" s="102"/>
      <c r="I40" s="102"/>
      <c r="J40" s="102"/>
      <c r="K40" s="102"/>
      <c r="L40" s="103"/>
      <c r="M40" s="99"/>
      <c r="N40" s="94"/>
      <c r="O40" s="93"/>
      <c r="P40" s="93"/>
      <c r="Q40" s="93"/>
      <c r="R40" s="93"/>
      <c r="S40" s="93"/>
      <c r="T40" s="93"/>
      <c r="U40" s="93"/>
      <c r="V40" s="104"/>
    </row>
    <row r="41" spans="2:22" ht="16.5" customHeight="1" x14ac:dyDescent="0.2">
      <c r="B41" s="105"/>
      <c r="C41" s="117" t="s">
        <v>98</v>
      </c>
      <c r="D41" s="118"/>
      <c r="E41" s="119"/>
      <c r="F41" s="123" t="s">
        <v>16</v>
      </c>
      <c r="G41" s="122" t="s">
        <v>189</v>
      </c>
      <c r="H41" s="120" t="s">
        <v>104</v>
      </c>
      <c r="I41" s="102"/>
      <c r="J41" s="102"/>
      <c r="K41" s="102"/>
      <c r="L41" s="103"/>
      <c r="M41" s="99"/>
      <c r="N41" s="94" t="s">
        <v>202</v>
      </c>
      <c r="O41" s="93"/>
      <c r="P41" s="93"/>
      <c r="Q41" s="93"/>
      <c r="R41" s="93"/>
      <c r="S41" s="93"/>
      <c r="T41" s="93"/>
      <c r="U41" s="93"/>
      <c r="V41" s="104"/>
    </row>
    <row r="42" spans="2:22" ht="16.5" customHeight="1" x14ac:dyDescent="0.2">
      <c r="B42" s="105"/>
      <c r="C42" s="102"/>
      <c r="D42" s="102"/>
      <c r="E42" s="102"/>
      <c r="F42" s="102"/>
      <c r="G42" s="102"/>
      <c r="H42" s="102"/>
      <c r="I42" s="102"/>
      <c r="J42" s="102"/>
      <c r="K42" s="102"/>
      <c r="L42" s="103"/>
      <c r="M42" s="99"/>
      <c r="N42" s="94" t="s">
        <v>201</v>
      </c>
      <c r="O42" s="93"/>
      <c r="P42" s="93"/>
      <c r="Q42" s="93"/>
      <c r="R42" s="93"/>
      <c r="S42" s="93"/>
      <c r="T42" s="93"/>
      <c r="U42" s="93"/>
      <c r="V42" s="104"/>
    </row>
    <row r="43" spans="2:22" ht="16.5" customHeight="1" x14ac:dyDescent="0.2">
      <c r="B43" s="105" t="s">
        <v>292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3"/>
      <c r="M43" s="99"/>
      <c r="N43" s="95" t="s">
        <v>190</v>
      </c>
      <c r="O43" s="93" t="s">
        <v>192</v>
      </c>
      <c r="P43" s="93"/>
      <c r="Q43" s="93"/>
      <c r="R43" s="93"/>
      <c r="S43" s="93"/>
      <c r="T43" s="93"/>
      <c r="U43" s="93"/>
      <c r="V43" s="104"/>
    </row>
    <row r="44" spans="2:22" ht="16.5" customHeight="1" thickBot="1" x14ac:dyDescent="0.25">
      <c r="B44" s="105"/>
      <c r="C44" s="102"/>
      <c r="D44" s="102"/>
      <c r="E44" s="102"/>
      <c r="F44" s="102"/>
      <c r="G44" s="102"/>
      <c r="H44" s="102"/>
      <c r="I44" s="102"/>
      <c r="J44" s="102"/>
      <c r="K44" s="102"/>
      <c r="L44" s="103"/>
      <c r="M44" s="99"/>
      <c r="N44" s="95" t="s">
        <v>171</v>
      </c>
      <c r="O44" s="93" t="s">
        <v>172</v>
      </c>
      <c r="P44" s="93"/>
      <c r="Q44" s="93"/>
      <c r="R44" s="93"/>
      <c r="S44" s="93"/>
      <c r="T44" s="93"/>
      <c r="U44" s="93"/>
      <c r="V44" s="104"/>
    </row>
    <row r="45" spans="2:22" ht="16.5" customHeight="1" thickBot="1" x14ac:dyDescent="0.25">
      <c r="B45" s="102"/>
      <c r="C45" s="278" t="s">
        <v>294</v>
      </c>
      <c r="D45" s="281" t="s">
        <v>234</v>
      </c>
      <c r="E45" s="290"/>
      <c r="F45" s="281" t="s">
        <v>293</v>
      </c>
      <c r="G45" s="290"/>
      <c r="H45" s="281" t="s">
        <v>250</v>
      </c>
      <c r="I45" s="282"/>
      <c r="J45" s="102"/>
      <c r="K45" s="102"/>
      <c r="L45" s="103"/>
      <c r="M45" s="99"/>
      <c r="N45" s="95"/>
      <c r="O45" s="93"/>
      <c r="P45" s="93"/>
      <c r="Q45" s="93"/>
      <c r="R45" s="93"/>
      <c r="S45" s="93"/>
      <c r="T45" s="93"/>
      <c r="U45" s="93"/>
      <c r="V45" s="104"/>
    </row>
    <row r="46" spans="2:22" ht="16.5" customHeight="1" x14ac:dyDescent="0.2">
      <c r="B46" s="102"/>
      <c r="C46" s="283" t="s">
        <v>295</v>
      </c>
      <c r="D46" s="279"/>
      <c r="E46" s="291"/>
      <c r="F46" s="279"/>
      <c r="G46" s="291"/>
      <c r="H46" s="279"/>
      <c r="I46" s="280"/>
      <c r="J46" s="102"/>
      <c r="K46" s="102"/>
      <c r="L46" s="103"/>
      <c r="M46" s="99"/>
      <c r="N46" s="95"/>
      <c r="O46" s="93"/>
      <c r="P46" s="93"/>
      <c r="Q46" s="93"/>
      <c r="R46" s="93"/>
      <c r="S46" s="93"/>
      <c r="T46" s="93"/>
      <c r="U46" s="93"/>
      <c r="V46" s="104"/>
    </row>
    <row r="47" spans="2:22" ht="16.5" customHeight="1" x14ac:dyDescent="0.2">
      <c r="B47" s="102"/>
      <c r="C47" s="283"/>
      <c r="D47" s="279" t="s">
        <v>171</v>
      </c>
      <c r="E47" s="291"/>
      <c r="F47" s="279" t="s">
        <v>233</v>
      </c>
      <c r="G47" s="291"/>
      <c r="H47" s="279" t="s">
        <v>255</v>
      </c>
      <c r="I47" s="280"/>
      <c r="J47" s="102"/>
      <c r="K47" s="102"/>
      <c r="L47" s="103"/>
      <c r="M47" s="99"/>
      <c r="N47" s="95"/>
      <c r="O47" s="93"/>
      <c r="P47" s="93"/>
      <c r="Q47" s="93"/>
      <c r="R47" s="93"/>
      <c r="S47" s="93"/>
      <c r="T47" s="93"/>
      <c r="U47" s="93"/>
      <c r="V47" s="104"/>
    </row>
    <row r="48" spans="2:22" ht="16.5" customHeight="1" x14ac:dyDescent="0.2">
      <c r="B48" s="102"/>
      <c r="C48" s="283"/>
      <c r="D48" s="279" t="s">
        <v>246</v>
      </c>
      <c r="E48" s="291"/>
      <c r="F48" s="279" t="s">
        <v>255</v>
      </c>
      <c r="G48" s="291"/>
      <c r="H48" s="279" t="s">
        <v>251</v>
      </c>
      <c r="I48" s="280"/>
      <c r="J48" s="102"/>
      <c r="K48" s="102"/>
      <c r="L48" s="103"/>
      <c r="M48" s="99"/>
      <c r="N48" s="95"/>
      <c r="O48" s="93"/>
      <c r="P48" s="93"/>
      <c r="Q48" s="93"/>
      <c r="R48" s="93"/>
      <c r="S48" s="93"/>
      <c r="T48" s="93"/>
      <c r="U48" s="93"/>
      <c r="V48" s="104"/>
    </row>
    <row r="49" spans="2:24" ht="16.5" customHeight="1" thickBot="1" x14ac:dyDescent="0.25">
      <c r="B49" s="102"/>
      <c r="C49" s="283"/>
      <c r="D49" s="279" t="s">
        <v>254</v>
      </c>
      <c r="E49" s="291"/>
      <c r="F49" s="279" t="s">
        <v>251</v>
      </c>
      <c r="G49" s="291"/>
      <c r="H49" s="288" t="s">
        <v>252</v>
      </c>
      <c r="I49" s="289"/>
      <c r="J49" s="102"/>
      <c r="K49" s="102"/>
      <c r="L49" s="103"/>
      <c r="M49" s="99"/>
      <c r="N49" s="95"/>
      <c r="O49" s="93"/>
      <c r="P49" s="93"/>
      <c r="Q49" s="93"/>
      <c r="R49" s="93"/>
      <c r="S49" s="93"/>
      <c r="T49" s="93"/>
      <c r="U49" s="93"/>
      <c r="V49" s="104"/>
    </row>
    <row r="50" spans="2:24" ht="16.5" customHeight="1" thickBot="1" x14ac:dyDescent="0.25">
      <c r="B50" s="102"/>
      <c r="C50" s="283"/>
      <c r="D50" s="279" t="s">
        <v>247</v>
      </c>
      <c r="E50" s="291"/>
      <c r="F50" s="288" t="s">
        <v>252</v>
      </c>
      <c r="G50" s="292"/>
      <c r="H50" s="286"/>
      <c r="I50" s="287"/>
      <c r="J50" s="102"/>
      <c r="K50" s="102"/>
      <c r="L50" s="103"/>
      <c r="M50" s="99"/>
      <c r="N50" s="95"/>
      <c r="O50" s="93"/>
      <c r="P50" s="93"/>
      <c r="Q50" s="93"/>
      <c r="R50" s="93"/>
      <c r="S50" s="93"/>
      <c r="T50" s="93"/>
      <c r="U50" s="93"/>
      <c r="V50" s="104"/>
    </row>
    <row r="51" spans="2:24" ht="16.5" customHeight="1" thickBot="1" x14ac:dyDescent="0.25">
      <c r="B51" s="102"/>
      <c r="C51" s="284"/>
      <c r="D51" s="288" t="s">
        <v>248</v>
      </c>
      <c r="E51" s="292"/>
      <c r="F51" s="286"/>
      <c r="G51" s="287"/>
      <c r="H51" s="285"/>
      <c r="I51" s="285"/>
      <c r="J51" s="102"/>
      <c r="K51" s="102"/>
      <c r="L51" s="103"/>
      <c r="M51" s="99"/>
      <c r="N51" s="95"/>
      <c r="O51" s="93"/>
      <c r="P51" s="93"/>
      <c r="Q51" s="93"/>
      <c r="R51" s="93"/>
      <c r="S51" s="93"/>
      <c r="T51" s="93"/>
      <c r="U51" s="93"/>
      <c r="V51" s="104"/>
    </row>
    <row r="52" spans="2:24" ht="16.5" customHeight="1" x14ac:dyDescent="0.2">
      <c r="B52" s="109"/>
      <c r="C52" s="108"/>
      <c r="D52" s="108"/>
      <c r="E52" s="108"/>
      <c r="F52" s="108"/>
      <c r="G52" s="108"/>
      <c r="H52" s="108"/>
      <c r="I52" s="108"/>
      <c r="J52" s="102"/>
      <c r="K52" s="102"/>
      <c r="L52" s="103"/>
      <c r="M52" s="99"/>
      <c r="N52" s="95"/>
      <c r="O52" s="93"/>
      <c r="P52" s="93"/>
      <c r="Q52" s="93"/>
      <c r="R52" s="93"/>
      <c r="S52" s="93"/>
      <c r="T52" s="93"/>
      <c r="U52" s="93"/>
      <c r="V52" s="104"/>
    </row>
    <row r="53" spans="2:24" ht="16.5" customHeight="1" x14ac:dyDescent="0.2">
      <c r="B53" s="105" t="s">
        <v>109</v>
      </c>
      <c r="C53" s="108"/>
      <c r="D53" s="108"/>
      <c r="E53" s="108"/>
      <c r="F53" s="108"/>
      <c r="G53" s="108"/>
      <c r="H53" s="108"/>
      <c r="I53" s="108"/>
      <c r="J53" s="102"/>
      <c r="K53" s="102"/>
      <c r="L53" s="103"/>
      <c r="M53" s="99"/>
      <c r="N53" s="95"/>
      <c r="O53" s="93"/>
      <c r="P53" s="93"/>
      <c r="Q53" s="93"/>
      <c r="R53" s="93"/>
      <c r="S53" s="93"/>
      <c r="T53" s="93"/>
      <c r="U53" s="93"/>
      <c r="V53" s="104"/>
    </row>
    <row r="54" spans="2:24" ht="16.5" customHeight="1" x14ac:dyDescent="0.2">
      <c r="B54" s="105" t="s">
        <v>110</v>
      </c>
      <c r="C54" s="108"/>
      <c r="D54" s="108"/>
      <c r="E54" s="108"/>
      <c r="F54" s="108"/>
      <c r="G54" s="108"/>
      <c r="H54" s="108"/>
      <c r="I54" s="108"/>
      <c r="J54" s="102"/>
      <c r="K54" s="102"/>
      <c r="L54" s="103"/>
      <c r="M54" s="99"/>
      <c r="N54" s="94" t="s">
        <v>191</v>
      </c>
      <c r="O54" s="93"/>
      <c r="P54" s="93"/>
      <c r="Q54" s="93"/>
      <c r="R54" s="93"/>
      <c r="S54" s="93"/>
      <c r="T54" s="93"/>
      <c r="U54" s="93"/>
      <c r="V54" s="104"/>
    </row>
    <row r="55" spans="2:24" ht="16.5" customHeight="1" x14ac:dyDescent="0.2">
      <c r="B55" s="105" t="s">
        <v>197</v>
      </c>
      <c r="C55" s="108"/>
      <c r="D55" s="108"/>
      <c r="E55" s="108"/>
      <c r="F55" s="108"/>
      <c r="G55" s="108"/>
      <c r="H55" s="108"/>
      <c r="I55" s="108"/>
      <c r="J55" s="102"/>
      <c r="K55" s="102"/>
      <c r="L55" s="103"/>
      <c r="M55" s="99"/>
      <c r="N55" s="94"/>
      <c r="O55" s="93"/>
      <c r="P55" s="93"/>
      <c r="Q55" s="93"/>
      <c r="R55" s="93"/>
      <c r="S55" s="93"/>
      <c r="T55" s="93"/>
      <c r="U55" s="93"/>
      <c r="V55" s="104"/>
    </row>
    <row r="56" spans="2:24" ht="16.5" customHeight="1" x14ac:dyDescent="0.2">
      <c r="B56" s="107" t="s">
        <v>171</v>
      </c>
      <c r="C56" s="108" t="s">
        <v>84</v>
      </c>
      <c r="D56" s="108"/>
      <c r="E56" s="108"/>
      <c r="F56" s="108"/>
      <c r="G56" s="108"/>
      <c r="H56" s="108"/>
      <c r="I56" s="108"/>
      <c r="J56" s="102"/>
      <c r="K56" s="102"/>
      <c r="L56" s="103"/>
      <c r="M56" s="99"/>
      <c r="N56" s="94"/>
      <c r="O56" s="93"/>
      <c r="P56" s="93"/>
      <c r="Q56" s="93"/>
      <c r="R56" s="93"/>
      <c r="S56" s="93"/>
      <c r="T56" s="93"/>
      <c r="U56" s="93"/>
      <c r="V56" s="104"/>
    </row>
    <row r="57" spans="2:24" ht="16.5" customHeight="1" x14ac:dyDescent="0.2">
      <c r="B57" s="107" t="s">
        <v>171</v>
      </c>
      <c r="C57" s="108" t="s">
        <v>91</v>
      </c>
      <c r="D57" s="108"/>
      <c r="E57" s="108"/>
      <c r="F57" s="108"/>
      <c r="G57" s="108"/>
      <c r="H57" s="108"/>
      <c r="I57" s="108"/>
      <c r="J57" s="102"/>
      <c r="K57" s="102"/>
      <c r="L57" s="103"/>
      <c r="M57" s="99"/>
      <c r="N57" s="94"/>
      <c r="O57" s="93"/>
      <c r="P57" s="93"/>
      <c r="Q57" s="93"/>
      <c r="R57" s="93"/>
      <c r="S57" s="93"/>
      <c r="T57" s="93"/>
      <c r="U57" s="93"/>
      <c r="V57" s="104"/>
    </row>
    <row r="58" spans="2:24" ht="16.5" customHeight="1" thickBot="1" x14ac:dyDescent="0.25">
      <c r="B58" s="110"/>
      <c r="C58" s="111"/>
      <c r="D58" s="111"/>
      <c r="E58" s="111"/>
      <c r="F58" s="111"/>
      <c r="G58" s="111"/>
      <c r="H58" s="111"/>
      <c r="I58" s="111"/>
      <c r="J58" s="111"/>
      <c r="K58" s="111"/>
      <c r="L58" s="112"/>
      <c r="M58" s="99"/>
      <c r="N58" s="113"/>
      <c r="O58" s="114"/>
      <c r="P58" s="114"/>
      <c r="Q58" s="114"/>
      <c r="R58" s="114"/>
      <c r="S58" s="114"/>
      <c r="T58" s="114"/>
      <c r="U58" s="114"/>
      <c r="V58" s="115"/>
    </row>
    <row r="60" spans="2:24" x14ac:dyDescent="0.2">
      <c r="B60" s="14" t="s">
        <v>19</v>
      </c>
      <c r="N60" s="14" t="s">
        <v>19</v>
      </c>
    </row>
    <row r="61" spans="2:24" ht="19" x14ac:dyDescent="0.2">
      <c r="B61" s="297" t="s">
        <v>30</v>
      </c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N61" s="297" t="s">
        <v>32</v>
      </c>
      <c r="O61" s="297"/>
      <c r="P61" s="297"/>
      <c r="Q61" s="297"/>
      <c r="R61" s="297"/>
      <c r="S61" s="297"/>
      <c r="T61" s="297"/>
      <c r="U61" s="297"/>
      <c r="V61" s="297"/>
      <c r="W61" s="6"/>
      <c r="X61" s="6"/>
    </row>
    <row r="62" spans="2:24" ht="13.5" customHeight="1" x14ac:dyDescent="0.2">
      <c r="B62" s="299" t="s">
        <v>83</v>
      </c>
      <c r="C62" s="300"/>
      <c r="D62" s="6"/>
      <c r="E62" s="6"/>
      <c r="F62" s="6"/>
      <c r="G62" s="6"/>
      <c r="H62" s="6"/>
      <c r="I62" s="6"/>
      <c r="J62" s="6"/>
      <c r="K62" s="6"/>
      <c r="L62" s="6"/>
      <c r="N62" s="299" t="s">
        <v>83</v>
      </c>
      <c r="O62" s="300"/>
      <c r="P62" s="6"/>
      <c r="Q62" s="6"/>
      <c r="R62" s="6"/>
      <c r="S62" s="6"/>
      <c r="T62" s="6"/>
      <c r="U62" s="6"/>
      <c r="V62" s="6"/>
      <c r="W62" s="6"/>
      <c r="X62" s="6"/>
    </row>
    <row r="63" spans="2:24" ht="13.5" customHeight="1" x14ac:dyDescent="0.2">
      <c r="B63" s="301"/>
      <c r="C63" s="302"/>
      <c r="N63" s="301"/>
      <c r="O63" s="302"/>
    </row>
    <row r="64" spans="2:24" ht="13.5" customHeight="1" x14ac:dyDescent="0.2">
      <c r="B64" s="303"/>
      <c r="C64" s="304"/>
      <c r="N64" s="303"/>
      <c r="O64" s="304"/>
    </row>
    <row r="65" spans="2:25" ht="13.5" customHeight="1" x14ac:dyDescent="0.2"/>
    <row r="66" spans="2:25" ht="14" x14ac:dyDescent="0.2">
      <c r="B66" s="9" t="s">
        <v>26</v>
      </c>
      <c r="C66" s="298" t="s">
        <v>51</v>
      </c>
      <c r="D66" s="298"/>
      <c r="E66" s="298"/>
      <c r="F66" s="298"/>
      <c r="G66" s="298"/>
      <c r="I66" s="10" t="s">
        <v>27</v>
      </c>
      <c r="J66" s="298" t="s">
        <v>55</v>
      </c>
      <c r="K66" s="298"/>
      <c r="L66" s="298"/>
      <c r="N66" s="9" t="s">
        <v>26</v>
      </c>
      <c r="O66" s="298" t="s">
        <v>51</v>
      </c>
      <c r="P66" s="298"/>
      <c r="Q66" s="298"/>
      <c r="S66" s="10" t="s">
        <v>27</v>
      </c>
      <c r="T66" s="298" t="s">
        <v>55</v>
      </c>
      <c r="U66" s="298"/>
      <c r="V66" s="298"/>
      <c r="Y66" s="4"/>
    </row>
    <row r="67" spans="2:25" x14ac:dyDescent="0.2">
      <c r="Y67" s="3" t="s">
        <v>12</v>
      </c>
    </row>
    <row r="68" spans="2:25" ht="14" x14ac:dyDescent="0.2">
      <c r="B68" s="5"/>
      <c r="I68" s="9" t="s">
        <v>28</v>
      </c>
      <c r="J68" s="298" t="s">
        <v>56</v>
      </c>
      <c r="K68" s="298"/>
      <c r="L68" s="298"/>
      <c r="N68" s="5"/>
      <c r="S68" s="9" t="s">
        <v>28</v>
      </c>
      <c r="T68" s="298" t="s">
        <v>56</v>
      </c>
      <c r="U68" s="298"/>
      <c r="V68" s="298"/>
      <c r="Y68" s="3" t="s">
        <v>38</v>
      </c>
    </row>
    <row r="69" spans="2:25" x14ac:dyDescent="0.2">
      <c r="B69" s="5"/>
      <c r="N69" s="5"/>
    </row>
    <row r="70" spans="2:25" x14ac:dyDescent="0.2">
      <c r="B70" s="305" t="s">
        <v>46</v>
      </c>
      <c r="C70" s="305" t="s">
        <v>47</v>
      </c>
      <c r="D70" s="295" t="s">
        <v>20</v>
      </c>
      <c r="E70" s="295"/>
      <c r="F70" s="295"/>
      <c r="G70" s="296"/>
      <c r="H70" s="296" t="s">
        <v>21</v>
      </c>
      <c r="I70" s="296"/>
      <c r="J70" s="296"/>
      <c r="K70" s="296"/>
      <c r="L70" s="296"/>
      <c r="N70" s="305" t="s">
        <v>46</v>
      </c>
      <c r="O70" s="305" t="s">
        <v>47</v>
      </c>
      <c r="P70" s="295" t="s">
        <v>20</v>
      </c>
      <c r="Q70" s="296"/>
      <c r="R70" s="296" t="s">
        <v>21</v>
      </c>
      <c r="S70" s="296"/>
      <c r="T70" s="296"/>
      <c r="U70" s="296"/>
      <c r="V70" s="296"/>
    </row>
    <row r="71" spans="2:25" x14ac:dyDescent="0.2">
      <c r="B71" s="306"/>
      <c r="C71" s="306"/>
      <c r="D71" s="295"/>
      <c r="E71" s="295"/>
      <c r="F71" s="295"/>
      <c r="G71" s="296"/>
      <c r="H71" s="296"/>
      <c r="I71" s="296"/>
      <c r="J71" s="296"/>
      <c r="K71" s="296"/>
      <c r="L71" s="296"/>
      <c r="N71" s="306"/>
      <c r="O71" s="306"/>
      <c r="P71" s="295"/>
      <c r="Q71" s="296"/>
      <c r="R71" s="296"/>
      <c r="S71" s="296"/>
      <c r="T71" s="296"/>
      <c r="U71" s="296"/>
      <c r="V71" s="296"/>
    </row>
    <row r="72" spans="2:25" x14ac:dyDescent="0.2">
      <c r="B72" s="306"/>
      <c r="C72" s="306"/>
      <c r="D72" s="295" t="s">
        <v>22</v>
      </c>
      <c r="E72" s="295"/>
      <c r="F72" s="295"/>
      <c r="G72" s="296"/>
      <c r="H72" s="296" t="s">
        <v>29</v>
      </c>
      <c r="I72" s="296" t="s">
        <v>23</v>
      </c>
      <c r="J72" s="296"/>
      <c r="K72" s="296"/>
      <c r="L72" s="296" t="s">
        <v>24</v>
      </c>
      <c r="N72" s="306"/>
      <c r="O72" s="306"/>
      <c r="P72" s="295" t="s">
        <v>22</v>
      </c>
      <c r="Q72" s="296"/>
      <c r="R72" s="296" t="s">
        <v>29</v>
      </c>
      <c r="S72" s="296" t="s">
        <v>23</v>
      </c>
      <c r="T72" s="296"/>
      <c r="U72" s="296"/>
      <c r="V72" s="296" t="s">
        <v>24</v>
      </c>
    </row>
    <row r="73" spans="2:25" x14ac:dyDescent="0.2">
      <c r="B73" s="307"/>
      <c r="C73" s="307"/>
      <c r="D73" s="295"/>
      <c r="E73" s="295"/>
      <c r="F73" s="295"/>
      <c r="G73" s="296"/>
      <c r="H73" s="296"/>
      <c r="I73" s="296"/>
      <c r="J73" s="296"/>
      <c r="K73" s="296"/>
      <c r="L73" s="296"/>
      <c r="N73" s="307"/>
      <c r="O73" s="307"/>
      <c r="P73" s="295"/>
      <c r="Q73" s="296"/>
      <c r="R73" s="296"/>
      <c r="S73" s="296"/>
      <c r="T73" s="296"/>
      <c r="U73" s="296"/>
      <c r="V73" s="296"/>
    </row>
    <row r="74" spans="2:25" ht="45" customHeight="1" x14ac:dyDescent="0.2">
      <c r="B74" s="12">
        <v>42795</v>
      </c>
      <c r="C74" s="13" t="s">
        <v>31</v>
      </c>
      <c r="D74" s="293" t="s">
        <v>50</v>
      </c>
      <c r="E74" s="294"/>
      <c r="F74" s="294"/>
      <c r="G74" s="16"/>
      <c r="H74" s="13"/>
      <c r="I74" s="308"/>
      <c r="J74" s="309"/>
      <c r="K74" s="15"/>
      <c r="L74" s="13"/>
      <c r="N74" s="12">
        <f t="shared" ref="N74:N83" si="0">B74</f>
        <v>42795</v>
      </c>
      <c r="O74" s="13" t="str">
        <f t="shared" ref="O74:O83" si="1">C74</f>
        <v>木</v>
      </c>
      <c r="P74" s="27" t="str">
        <f t="shared" ref="P74:P83" si="2">D74</f>
        <v>契約日（着工）</v>
      </c>
      <c r="Q74" s="15">
        <f>G74</f>
        <v>0</v>
      </c>
      <c r="R74" s="17" t="s">
        <v>12</v>
      </c>
      <c r="S74" s="293"/>
      <c r="T74" s="294"/>
      <c r="U74" s="16"/>
      <c r="V74" s="17" t="s">
        <v>39</v>
      </c>
      <c r="X74" s="4"/>
      <c r="Y74" s="4"/>
    </row>
    <row r="75" spans="2:25" ht="45" customHeight="1" x14ac:dyDescent="0.2">
      <c r="B75" s="12">
        <v>42796</v>
      </c>
      <c r="C75" s="13" t="s">
        <v>6</v>
      </c>
      <c r="D75" s="293" t="s">
        <v>45</v>
      </c>
      <c r="E75" s="294"/>
      <c r="F75" s="294"/>
      <c r="G75" s="16"/>
      <c r="H75" s="13"/>
      <c r="I75" s="308"/>
      <c r="J75" s="309"/>
      <c r="K75" s="15"/>
      <c r="L75" s="13"/>
      <c r="N75" s="12">
        <f t="shared" si="0"/>
        <v>42796</v>
      </c>
      <c r="O75" s="13" t="str">
        <f t="shared" si="1"/>
        <v>金</v>
      </c>
      <c r="P75" s="27" t="str">
        <f t="shared" si="2"/>
        <v>施工計画書作成</v>
      </c>
      <c r="Q75" s="15">
        <f t="shared" ref="Q75:Q83" si="3">G75</f>
        <v>0</v>
      </c>
      <c r="R75" s="17" t="s">
        <v>12</v>
      </c>
      <c r="S75" s="293"/>
      <c r="T75" s="294"/>
      <c r="U75" s="16"/>
      <c r="V75" s="17" t="s">
        <v>40</v>
      </c>
      <c r="X75" s="138" t="s">
        <v>16</v>
      </c>
      <c r="Y75" s="3" t="s">
        <v>52</v>
      </c>
    </row>
    <row r="76" spans="2:25" ht="45" customHeight="1" x14ac:dyDescent="0.2">
      <c r="B76" s="12">
        <v>42797</v>
      </c>
      <c r="C76" s="13" t="s">
        <v>7</v>
      </c>
      <c r="D76" s="293" t="s">
        <v>33</v>
      </c>
      <c r="E76" s="294"/>
      <c r="F76" s="294"/>
      <c r="G76" s="16" t="s">
        <v>96</v>
      </c>
      <c r="H76" s="11"/>
      <c r="I76" s="308"/>
      <c r="J76" s="309"/>
      <c r="K76" s="15"/>
      <c r="L76" s="13"/>
      <c r="N76" s="12">
        <f t="shared" si="0"/>
        <v>42797</v>
      </c>
      <c r="O76" s="13" t="str">
        <f t="shared" si="1"/>
        <v>土</v>
      </c>
      <c r="P76" s="27" t="str">
        <f t="shared" si="2"/>
        <v>準備工（測量・伐開）</v>
      </c>
      <c r="Q76" s="15" t="str">
        <f t="shared" si="3"/>
        <v>■</v>
      </c>
      <c r="R76" s="17" t="s">
        <v>12</v>
      </c>
      <c r="S76" s="293"/>
      <c r="T76" s="294"/>
      <c r="U76" s="16" t="s">
        <v>11</v>
      </c>
      <c r="V76" s="17" t="s">
        <v>40</v>
      </c>
      <c r="X76" s="139" t="s">
        <v>122</v>
      </c>
      <c r="Y76" s="3" t="s">
        <v>121</v>
      </c>
    </row>
    <row r="77" spans="2:25" ht="45" customHeight="1" x14ac:dyDescent="0.2">
      <c r="B77" s="12">
        <v>42798</v>
      </c>
      <c r="C77" s="13" t="s">
        <v>2</v>
      </c>
      <c r="D77" s="293" t="s">
        <v>15</v>
      </c>
      <c r="E77" s="294"/>
      <c r="F77" s="294"/>
      <c r="G77" s="16" t="s">
        <v>97</v>
      </c>
      <c r="H77" s="11"/>
      <c r="I77" s="308"/>
      <c r="J77" s="309"/>
      <c r="K77" s="15"/>
      <c r="L77" s="13"/>
      <c r="N77" s="12">
        <f t="shared" si="0"/>
        <v>42798</v>
      </c>
      <c r="O77" s="13" t="str">
        <f t="shared" si="1"/>
        <v>日</v>
      </c>
      <c r="P77" s="27" t="str">
        <f t="shared" si="2"/>
        <v>休工日</v>
      </c>
      <c r="Q77" s="15" t="str">
        <f t="shared" si="3"/>
        <v>休</v>
      </c>
      <c r="R77" s="17" t="s">
        <v>12</v>
      </c>
      <c r="S77" s="293"/>
      <c r="T77" s="294"/>
      <c r="U77" s="16" t="s">
        <v>121</v>
      </c>
      <c r="V77" s="17"/>
    </row>
    <row r="78" spans="2:25" ht="45" customHeight="1" x14ac:dyDescent="0.2">
      <c r="B78" s="12">
        <v>42799</v>
      </c>
      <c r="C78" s="13" t="s">
        <v>0</v>
      </c>
      <c r="D78" s="293" t="s">
        <v>33</v>
      </c>
      <c r="E78" s="294"/>
      <c r="F78" s="294"/>
      <c r="G78" s="16" t="s">
        <v>96</v>
      </c>
      <c r="H78" s="13"/>
      <c r="I78" s="308"/>
      <c r="J78" s="309"/>
      <c r="K78" s="15"/>
      <c r="L78" s="13"/>
      <c r="N78" s="12">
        <f t="shared" si="0"/>
        <v>42799</v>
      </c>
      <c r="O78" s="13" t="str">
        <f t="shared" si="1"/>
        <v>月</v>
      </c>
      <c r="P78" s="27" t="str">
        <f t="shared" si="2"/>
        <v>準備工（測量・伐開）</v>
      </c>
      <c r="Q78" s="15" t="str">
        <f t="shared" si="3"/>
        <v>■</v>
      </c>
      <c r="R78" s="17" t="s">
        <v>12</v>
      </c>
      <c r="S78" s="293"/>
      <c r="T78" s="294"/>
      <c r="U78" s="16" t="s">
        <v>96</v>
      </c>
      <c r="V78" s="17" t="s">
        <v>40</v>
      </c>
    </row>
    <row r="79" spans="2:25" ht="45" customHeight="1" x14ac:dyDescent="0.2">
      <c r="B79" s="12">
        <v>42800</v>
      </c>
      <c r="C79" s="13" t="s">
        <v>3</v>
      </c>
      <c r="D79" s="293" t="s">
        <v>33</v>
      </c>
      <c r="E79" s="294"/>
      <c r="F79" s="294"/>
      <c r="G79" s="16" t="s">
        <v>96</v>
      </c>
      <c r="H79" s="13"/>
      <c r="I79" s="308"/>
      <c r="J79" s="309"/>
      <c r="K79" s="15"/>
      <c r="L79" s="13"/>
      <c r="N79" s="12">
        <f t="shared" si="0"/>
        <v>42800</v>
      </c>
      <c r="O79" s="13" t="str">
        <f t="shared" si="1"/>
        <v>火</v>
      </c>
      <c r="P79" s="27" t="str">
        <f t="shared" si="2"/>
        <v>準備工（測量・伐開）</v>
      </c>
      <c r="Q79" s="15" t="str">
        <f t="shared" si="3"/>
        <v>■</v>
      </c>
      <c r="R79" s="17" t="s">
        <v>12</v>
      </c>
      <c r="S79" s="293"/>
      <c r="T79" s="294"/>
      <c r="U79" s="16" t="s">
        <v>96</v>
      </c>
      <c r="V79" s="17" t="s">
        <v>41</v>
      </c>
    </row>
    <row r="80" spans="2:25" ht="45" customHeight="1" x14ac:dyDescent="0.2">
      <c r="B80" s="12">
        <v>42801</v>
      </c>
      <c r="C80" s="13" t="s">
        <v>4</v>
      </c>
      <c r="D80" s="293" t="s">
        <v>34</v>
      </c>
      <c r="E80" s="294"/>
      <c r="F80" s="294"/>
      <c r="G80" s="16" t="s">
        <v>96</v>
      </c>
      <c r="H80" s="13"/>
      <c r="I80" s="308"/>
      <c r="J80" s="309"/>
      <c r="K80" s="15"/>
      <c r="L80" s="13"/>
      <c r="N80" s="12">
        <f t="shared" si="0"/>
        <v>42801</v>
      </c>
      <c r="O80" s="13" t="str">
        <f t="shared" si="1"/>
        <v>水</v>
      </c>
      <c r="P80" s="27" t="str">
        <f t="shared" si="2"/>
        <v>土工（掘削・盛土）
SP0.0～100.0</v>
      </c>
      <c r="Q80" s="15" t="str">
        <f t="shared" si="3"/>
        <v>■</v>
      </c>
      <c r="R80" s="17" t="s">
        <v>12</v>
      </c>
      <c r="S80" s="293"/>
      <c r="T80" s="294"/>
      <c r="U80" s="16" t="s">
        <v>96</v>
      </c>
      <c r="V80" s="17" t="s">
        <v>40</v>
      </c>
    </row>
    <row r="81" spans="2:22" ht="45" customHeight="1" x14ac:dyDescent="0.2">
      <c r="B81" s="12">
        <v>42802</v>
      </c>
      <c r="C81" s="13" t="s">
        <v>5</v>
      </c>
      <c r="D81" s="293" t="s">
        <v>35</v>
      </c>
      <c r="E81" s="294"/>
      <c r="F81" s="294"/>
      <c r="G81" s="16" t="s">
        <v>96</v>
      </c>
      <c r="H81" s="13"/>
      <c r="I81" s="308"/>
      <c r="J81" s="309"/>
      <c r="K81" s="15"/>
      <c r="L81" s="13"/>
      <c r="N81" s="12">
        <f t="shared" si="0"/>
        <v>42802</v>
      </c>
      <c r="O81" s="13" t="str">
        <f t="shared" si="1"/>
        <v>木</v>
      </c>
      <c r="P81" s="27" t="str">
        <f t="shared" si="2"/>
        <v>土工（掘削・盛土）
SP100.0～200.0</v>
      </c>
      <c r="Q81" s="15" t="str">
        <f t="shared" si="3"/>
        <v>■</v>
      </c>
      <c r="R81" s="17" t="s">
        <v>37</v>
      </c>
      <c r="S81" s="293" t="s">
        <v>44</v>
      </c>
      <c r="T81" s="294"/>
      <c r="U81" s="16" t="s">
        <v>96</v>
      </c>
      <c r="V81" s="17" t="s">
        <v>43</v>
      </c>
    </row>
    <row r="82" spans="2:22" ht="45" customHeight="1" x14ac:dyDescent="0.2">
      <c r="B82" s="12">
        <v>42803</v>
      </c>
      <c r="C82" s="13" t="s">
        <v>6</v>
      </c>
      <c r="D82" s="293" t="s">
        <v>49</v>
      </c>
      <c r="E82" s="294"/>
      <c r="F82" s="294"/>
      <c r="G82" s="16" t="s">
        <v>96</v>
      </c>
      <c r="H82" s="13"/>
      <c r="I82" s="308"/>
      <c r="J82" s="309"/>
      <c r="K82" s="15"/>
      <c r="L82" s="13"/>
      <c r="N82" s="12">
        <f t="shared" si="0"/>
        <v>42803</v>
      </c>
      <c r="O82" s="13" t="str">
        <f t="shared" si="1"/>
        <v>金</v>
      </c>
      <c r="P82" s="27" t="str">
        <f t="shared" si="2"/>
        <v>路盤工
SP0.0～200.0</v>
      </c>
      <c r="Q82" s="15" t="str">
        <f t="shared" si="3"/>
        <v>■</v>
      </c>
      <c r="R82" s="17" t="s">
        <v>37</v>
      </c>
      <c r="S82" s="293" t="s">
        <v>88</v>
      </c>
      <c r="T82" s="294"/>
      <c r="U82" s="16" t="s">
        <v>97</v>
      </c>
      <c r="V82" s="17" t="s">
        <v>42</v>
      </c>
    </row>
    <row r="83" spans="2:22" ht="45" customHeight="1" x14ac:dyDescent="0.2">
      <c r="B83" s="12">
        <v>42804</v>
      </c>
      <c r="C83" s="13" t="s">
        <v>7</v>
      </c>
      <c r="D83" s="293" t="s">
        <v>15</v>
      </c>
      <c r="E83" s="294"/>
      <c r="F83" s="294"/>
      <c r="G83" s="16" t="s">
        <v>97</v>
      </c>
      <c r="H83" s="13"/>
      <c r="I83" s="308"/>
      <c r="J83" s="309"/>
      <c r="K83" s="15"/>
      <c r="L83" s="13"/>
      <c r="N83" s="12">
        <f t="shared" si="0"/>
        <v>42804</v>
      </c>
      <c r="O83" s="13" t="str">
        <f t="shared" si="1"/>
        <v>土</v>
      </c>
      <c r="P83" s="27" t="str">
        <f t="shared" si="2"/>
        <v>休工日</v>
      </c>
      <c r="Q83" s="15" t="str">
        <f t="shared" si="3"/>
        <v>休</v>
      </c>
      <c r="R83" s="17" t="s">
        <v>37</v>
      </c>
      <c r="S83" s="293" t="s">
        <v>36</v>
      </c>
      <c r="T83" s="294"/>
      <c r="U83" s="16" t="s">
        <v>96</v>
      </c>
      <c r="V83" s="17" t="s">
        <v>40</v>
      </c>
    </row>
    <row r="84" spans="2:22" ht="45" customHeight="1" x14ac:dyDescent="0.2">
      <c r="B84" s="11"/>
      <c r="C84" s="13"/>
      <c r="D84" s="293"/>
      <c r="E84" s="294"/>
      <c r="F84" s="294"/>
      <c r="G84" s="16"/>
      <c r="H84" s="13"/>
      <c r="I84" s="308"/>
      <c r="J84" s="309"/>
      <c r="K84" s="15"/>
      <c r="L84" s="13"/>
      <c r="N84" s="12"/>
      <c r="O84" s="13"/>
      <c r="P84" s="27"/>
      <c r="Q84" s="15"/>
      <c r="R84" s="17"/>
      <c r="S84" s="293"/>
      <c r="T84" s="294"/>
      <c r="U84" s="16"/>
      <c r="V84" s="17"/>
    </row>
    <row r="85" spans="2:22" ht="25.5" customHeight="1" x14ac:dyDescent="0.2">
      <c r="B85" s="140" t="s">
        <v>131</v>
      </c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N85" s="140" t="s">
        <v>131</v>
      </c>
      <c r="O85" s="140"/>
      <c r="P85" s="140"/>
      <c r="Q85" s="140"/>
      <c r="R85" s="140"/>
      <c r="S85" s="140"/>
      <c r="T85" s="140"/>
      <c r="U85" s="140"/>
      <c r="V85" s="140"/>
    </row>
    <row r="86" spans="2:22" x14ac:dyDescent="0.2">
      <c r="B86" s="14"/>
      <c r="N86" s="14"/>
    </row>
    <row r="87" spans="2:22" ht="14" x14ac:dyDescent="0.2">
      <c r="B87" s="9" t="s">
        <v>25</v>
      </c>
      <c r="N87" s="9" t="s">
        <v>25</v>
      </c>
    </row>
    <row r="88" spans="2:22" ht="22.5" customHeight="1" x14ac:dyDescent="0.2"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N88" s="134">
        <v>42801</v>
      </c>
      <c r="O88" s="135" t="s">
        <v>57</v>
      </c>
      <c r="P88" s="37"/>
      <c r="Q88" s="37"/>
      <c r="R88" s="37"/>
      <c r="S88" s="37"/>
      <c r="T88" s="37"/>
      <c r="U88" s="37"/>
      <c r="V88" s="37"/>
    </row>
    <row r="89" spans="2:22" ht="22.5" customHeight="1" x14ac:dyDescent="0.2"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39"/>
      <c r="N89" s="136"/>
      <c r="O89" s="137"/>
      <c r="P89" s="39"/>
      <c r="Q89" s="39"/>
      <c r="R89" s="39"/>
      <c r="S89" s="39"/>
      <c r="T89" s="39"/>
      <c r="U89" s="39"/>
      <c r="V89" s="39"/>
    </row>
    <row r="90" spans="2:22" ht="22.5" customHeight="1" x14ac:dyDescent="0.2"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N90" s="134">
        <v>42802</v>
      </c>
      <c r="O90" s="135" t="s">
        <v>54</v>
      </c>
      <c r="P90" s="39"/>
      <c r="Q90" s="39"/>
      <c r="R90" s="39"/>
      <c r="S90" s="39"/>
      <c r="T90" s="39"/>
      <c r="U90" s="39"/>
      <c r="V90" s="39"/>
    </row>
    <row r="91" spans="2:22" ht="22.5" customHeight="1" x14ac:dyDescent="0.2"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N91" s="41"/>
      <c r="O91" s="39"/>
      <c r="P91" s="39"/>
      <c r="Q91" s="39"/>
      <c r="R91" s="39"/>
      <c r="S91" s="39"/>
      <c r="T91" s="39"/>
      <c r="U91" s="39"/>
      <c r="V91" s="39"/>
    </row>
    <row r="92" spans="2:22" ht="22.5" customHeight="1" x14ac:dyDescent="0.2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N92" s="42"/>
      <c r="O92" s="40"/>
      <c r="P92" s="40"/>
      <c r="Q92" s="40"/>
      <c r="R92" s="40"/>
      <c r="S92" s="40"/>
      <c r="T92" s="40"/>
      <c r="U92" s="40"/>
      <c r="V92" s="40"/>
    </row>
  </sheetData>
  <mergeCells count="81">
    <mergeCell ref="D84:F84"/>
    <mergeCell ref="D83:F83"/>
    <mergeCell ref="I82:J82"/>
    <mergeCell ref="S82:T82"/>
    <mergeCell ref="I83:J83"/>
    <mergeCell ref="S83:T83"/>
    <mergeCell ref="I84:J84"/>
    <mergeCell ref="S84:T84"/>
    <mergeCell ref="I76:J76"/>
    <mergeCell ref="S76:T76"/>
    <mergeCell ref="I74:J74"/>
    <mergeCell ref="D82:F82"/>
    <mergeCell ref="D81:F81"/>
    <mergeCell ref="D80:F80"/>
    <mergeCell ref="S77:T77"/>
    <mergeCell ref="I78:J78"/>
    <mergeCell ref="S78:T78"/>
    <mergeCell ref="I79:J79"/>
    <mergeCell ref="S79:T79"/>
    <mergeCell ref="I80:J80"/>
    <mergeCell ref="I77:J77"/>
    <mergeCell ref="S80:T80"/>
    <mergeCell ref="I81:J81"/>
    <mergeCell ref="S81:T81"/>
    <mergeCell ref="J68:L68"/>
    <mergeCell ref="S74:T74"/>
    <mergeCell ref="I75:J75"/>
    <mergeCell ref="S75:T75"/>
    <mergeCell ref="R72:R73"/>
    <mergeCell ref="N70:N73"/>
    <mergeCell ref="O70:O73"/>
    <mergeCell ref="P70:Q71"/>
    <mergeCell ref="R70:V71"/>
    <mergeCell ref="V72:V73"/>
    <mergeCell ref="H72:H73"/>
    <mergeCell ref="I72:K73"/>
    <mergeCell ref="L72:L73"/>
    <mergeCell ref="P72:Q73"/>
    <mergeCell ref="S72:U73"/>
    <mergeCell ref="D79:F79"/>
    <mergeCell ref="D78:F78"/>
    <mergeCell ref="D77:F77"/>
    <mergeCell ref="N61:V61"/>
    <mergeCell ref="C66:G66"/>
    <mergeCell ref="J66:L66"/>
    <mergeCell ref="O66:Q66"/>
    <mergeCell ref="T66:V66"/>
    <mergeCell ref="B62:C64"/>
    <mergeCell ref="N62:O64"/>
    <mergeCell ref="B61:L61"/>
    <mergeCell ref="T68:V68"/>
    <mergeCell ref="B70:B73"/>
    <mergeCell ref="C70:C73"/>
    <mergeCell ref="D70:G71"/>
    <mergeCell ref="H70:L71"/>
    <mergeCell ref="D46:E46"/>
    <mergeCell ref="D76:F76"/>
    <mergeCell ref="D75:F75"/>
    <mergeCell ref="D74:F74"/>
    <mergeCell ref="D72:G73"/>
    <mergeCell ref="D51:E51"/>
    <mergeCell ref="D50:E50"/>
    <mergeCell ref="D49:E49"/>
    <mergeCell ref="D48:E48"/>
    <mergeCell ref="D47:E47"/>
    <mergeCell ref="H46:I46"/>
    <mergeCell ref="H45:I45"/>
    <mergeCell ref="C46:C51"/>
    <mergeCell ref="H51:I51"/>
    <mergeCell ref="H50:I50"/>
    <mergeCell ref="H49:I49"/>
    <mergeCell ref="H48:I48"/>
    <mergeCell ref="H47:I47"/>
    <mergeCell ref="F45:G45"/>
    <mergeCell ref="F46:G46"/>
    <mergeCell ref="F51:G51"/>
    <mergeCell ref="F50:G50"/>
    <mergeCell ref="F49:G49"/>
    <mergeCell ref="F48:G48"/>
    <mergeCell ref="F47:G47"/>
    <mergeCell ref="D45:E45"/>
  </mergeCells>
  <phoneticPr fontId="2"/>
  <dataValidations count="3">
    <dataValidation type="list" allowBlank="1" showInputMessage="1" showErrorMessage="1" sqref="R74:R84" xr:uid="{00000000-0002-0000-0000-000000000000}">
      <formula1>$Y$66:$Y$68</formula1>
    </dataValidation>
    <dataValidation type="list" allowBlank="1" showInputMessage="1" showErrorMessage="1" sqref="K74:K84" xr:uid="{00000000-0002-0000-0000-000001000000}">
      <formula1>$Y$73:$Y$81</formula1>
    </dataValidation>
    <dataValidation type="list" allowBlank="1" showInputMessage="1" showErrorMessage="1" sqref="G74:G84 U74:U84" xr:uid="{00000000-0002-0000-0000-000002000000}">
      <formula1>$Y$74:$Y$76</formula1>
    </dataValidation>
  </dataValidations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50" fitToHeight="0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75"/>
  <sheetViews>
    <sheetView showGridLines="0" showZeros="0" topLeftCell="B1" zoomScaleNormal="100" workbookViewId="0">
      <pane ySplit="15" topLeftCell="A59" activePane="bottomLeft" state="frozen"/>
      <selection activeCell="N17" sqref="N17"/>
      <selection pane="bottomLeft" activeCell="T56" sqref="T56:T65"/>
    </sheetView>
  </sheetViews>
  <sheetFormatPr defaultRowHeight="13" x14ac:dyDescent="0.2"/>
  <cols>
    <col min="1" max="1" width="3.81640625" hidden="1" customWidth="1"/>
    <col min="2" max="2" width="3.81640625" customWidth="1"/>
    <col min="3" max="3" width="9.36328125" bestFit="1" customWidth="1"/>
    <col min="4" max="4" width="6.179687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customWidth="1"/>
    <col min="13" max="13" width="9.36328125" bestFit="1" customWidth="1"/>
    <col min="14" max="14" width="6.179687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 x14ac:dyDescent="0.2">
      <c r="C1" s="167" t="s">
        <v>159</v>
      </c>
      <c r="D1" s="161" t="e">
        <f>'実績調書(監督員用)'!M87</f>
        <v>#DIV/0!</v>
      </c>
      <c r="E1" s="162" t="e">
        <f>'実績調書(監督員用)'!P87</f>
        <v>#DIV/0!</v>
      </c>
      <c r="Q1" s="167" t="s">
        <v>160</v>
      </c>
      <c r="R1" s="163" t="str">
        <f>'実績調書(監督員用)'!M91</f>
        <v/>
      </c>
      <c r="S1" s="164" t="str">
        <f>'実績調書(監督員用)'!P91</f>
        <v/>
      </c>
      <c r="T1" s="164"/>
      <c r="U1" s="165"/>
    </row>
    <row r="2" spans="1:24" ht="13.25" x14ac:dyDescent="0.2">
      <c r="D2" s="160"/>
      <c r="E2" s="1"/>
      <c r="Q2" s="160"/>
    </row>
    <row r="3" spans="1:24" x14ac:dyDescent="0.2">
      <c r="C3" s="14" t="s">
        <v>19</v>
      </c>
      <c r="M3" s="14" t="s">
        <v>19</v>
      </c>
    </row>
    <row r="4" spans="1:24" ht="19" x14ac:dyDescent="0.2">
      <c r="C4" s="297" t="s">
        <v>30</v>
      </c>
      <c r="D4" s="297"/>
      <c r="E4" s="297"/>
      <c r="F4" s="297"/>
      <c r="G4" s="297"/>
      <c r="H4" s="297"/>
      <c r="I4" s="297"/>
      <c r="J4" s="297"/>
      <c r="K4" s="297"/>
      <c r="L4" s="6"/>
      <c r="M4" s="297" t="s">
        <v>32</v>
      </c>
      <c r="N4" s="297"/>
      <c r="O4" s="297"/>
      <c r="P4" s="297"/>
      <c r="Q4" s="297"/>
      <c r="R4" s="297"/>
      <c r="S4" s="297"/>
      <c r="T4" s="297"/>
      <c r="U4" s="297"/>
      <c r="V4" s="6"/>
      <c r="W4" s="6"/>
    </row>
    <row r="5" spans="1:24" ht="13.25" x14ac:dyDescent="0.2">
      <c r="C5" s="7"/>
      <c r="M5" s="7"/>
      <c r="X5" s="4"/>
    </row>
    <row r="6" spans="1:24" x14ac:dyDescent="0.2">
      <c r="C6" s="7"/>
      <c r="I6" s="382" t="str">
        <f>初期入力!$D$6</f>
        <v>○○建設株式会社</v>
      </c>
      <c r="J6" s="382"/>
      <c r="K6" s="382"/>
      <c r="M6" s="7"/>
      <c r="S6" s="382" t="str">
        <f>初期入力!$D$6</f>
        <v>○○建設株式会社</v>
      </c>
      <c r="T6" s="382"/>
      <c r="U6" s="382"/>
      <c r="X6" s="3" t="s">
        <v>12</v>
      </c>
    </row>
    <row r="7" spans="1:24" ht="13.5" customHeight="1" x14ac:dyDescent="0.2">
      <c r="C7" s="5"/>
      <c r="D7" s="382" t="str">
        <f>初期入力!$D$5</f>
        <v>経営体　○○地区　１工区</v>
      </c>
      <c r="E7" s="382"/>
      <c r="F7" s="382"/>
      <c r="I7" s="382"/>
      <c r="J7" s="382"/>
      <c r="K7" s="382"/>
      <c r="M7" s="5"/>
      <c r="N7" s="382" t="str">
        <f>初期入力!$D$5</f>
        <v>経営体　○○地区　１工区</v>
      </c>
      <c r="O7" s="382"/>
      <c r="P7" s="382"/>
      <c r="S7" s="382"/>
      <c r="T7" s="382"/>
      <c r="U7" s="382"/>
      <c r="X7" s="3" t="s">
        <v>38</v>
      </c>
    </row>
    <row r="8" spans="1:24" ht="14" x14ac:dyDescent="0.2">
      <c r="C8" s="9" t="s">
        <v>26</v>
      </c>
      <c r="D8" s="383"/>
      <c r="E8" s="383"/>
      <c r="F8" s="383"/>
      <c r="H8" s="10" t="s">
        <v>27</v>
      </c>
      <c r="I8" s="383"/>
      <c r="J8" s="383"/>
      <c r="K8" s="383"/>
      <c r="L8" s="33"/>
      <c r="M8" s="9" t="s">
        <v>26</v>
      </c>
      <c r="N8" s="383"/>
      <c r="O8" s="383"/>
      <c r="P8" s="383"/>
      <c r="R8" s="10" t="s">
        <v>27</v>
      </c>
      <c r="S8" s="383"/>
      <c r="T8" s="383"/>
      <c r="U8" s="383"/>
    </row>
    <row r="9" spans="1:24" ht="13.25" x14ac:dyDescent="0.2">
      <c r="W9" s="4"/>
      <c r="X9" s="4"/>
    </row>
    <row r="10" spans="1:24" ht="14" x14ac:dyDescent="0.2">
      <c r="C10" s="5"/>
      <c r="H10" s="9" t="s">
        <v>28</v>
      </c>
      <c r="I10" s="384" t="str">
        <f>初期入力!$D$7</f>
        <v>○○　○○</v>
      </c>
      <c r="J10" s="384"/>
      <c r="K10" s="384"/>
      <c r="L10" s="33"/>
      <c r="M10" s="5"/>
      <c r="R10" s="9" t="s">
        <v>28</v>
      </c>
      <c r="S10" s="384" t="str">
        <f>初期入力!$D$7</f>
        <v>○○　○○</v>
      </c>
      <c r="T10" s="384"/>
      <c r="U10" s="384"/>
      <c r="W10" s="138" t="s">
        <v>16</v>
      </c>
      <c r="X10" s="3" t="s">
        <v>52</v>
      </c>
    </row>
    <row r="11" spans="1:24" x14ac:dyDescent="0.2">
      <c r="C11" s="5"/>
      <c r="M11" s="5"/>
      <c r="W11" s="139" t="s">
        <v>15</v>
      </c>
      <c r="X11" s="3" t="s">
        <v>97</v>
      </c>
    </row>
    <row r="12" spans="1:24" x14ac:dyDescent="0.2">
      <c r="C12" s="305" t="s">
        <v>46</v>
      </c>
      <c r="D12" s="305" t="s">
        <v>47</v>
      </c>
      <c r="E12" s="295" t="s">
        <v>20</v>
      </c>
      <c r="F12" s="296"/>
      <c r="G12" s="296" t="s">
        <v>21</v>
      </c>
      <c r="H12" s="296"/>
      <c r="I12" s="296"/>
      <c r="J12" s="296"/>
      <c r="K12" s="296"/>
      <c r="L12" s="45"/>
      <c r="M12" s="305" t="s">
        <v>46</v>
      </c>
      <c r="N12" s="305" t="s">
        <v>47</v>
      </c>
      <c r="O12" s="295" t="s">
        <v>20</v>
      </c>
      <c r="P12" s="296"/>
      <c r="Q12" s="296" t="s">
        <v>21</v>
      </c>
      <c r="R12" s="296"/>
      <c r="S12" s="296"/>
      <c r="T12" s="296"/>
      <c r="U12" s="296"/>
    </row>
    <row r="13" spans="1:24" x14ac:dyDescent="0.2">
      <c r="C13" s="306"/>
      <c r="D13" s="306"/>
      <c r="E13" s="295"/>
      <c r="F13" s="296"/>
      <c r="G13" s="296"/>
      <c r="H13" s="296"/>
      <c r="I13" s="296"/>
      <c r="J13" s="296"/>
      <c r="K13" s="296"/>
      <c r="L13" s="45"/>
      <c r="M13" s="306"/>
      <c r="N13" s="306"/>
      <c r="O13" s="295"/>
      <c r="P13" s="296"/>
      <c r="Q13" s="296"/>
      <c r="R13" s="296"/>
      <c r="S13" s="296"/>
      <c r="T13" s="296"/>
      <c r="U13" s="296"/>
    </row>
    <row r="14" spans="1:24" x14ac:dyDescent="0.2">
      <c r="C14" s="306"/>
      <c r="D14" s="306"/>
      <c r="E14" s="295" t="s">
        <v>22</v>
      </c>
      <c r="F14" s="296"/>
      <c r="G14" s="296" t="s">
        <v>29</v>
      </c>
      <c r="H14" s="296" t="s">
        <v>23</v>
      </c>
      <c r="I14" s="296"/>
      <c r="J14" s="296"/>
      <c r="K14" s="296" t="s">
        <v>24</v>
      </c>
      <c r="L14" s="45"/>
      <c r="M14" s="306"/>
      <c r="N14" s="306"/>
      <c r="O14" s="295" t="s">
        <v>22</v>
      </c>
      <c r="P14" s="296"/>
      <c r="Q14" s="296" t="s">
        <v>29</v>
      </c>
      <c r="R14" s="296" t="s">
        <v>23</v>
      </c>
      <c r="S14" s="296"/>
      <c r="T14" s="296"/>
      <c r="U14" s="296" t="s">
        <v>24</v>
      </c>
    </row>
    <row r="15" spans="1:24" x14ac:dyDescent="0.2">
      <c r="C15" s="307"/>
      <c r="D15" s="307"/>
      <c r="E15" s="295"/>
      <c r="F15" s="296"/>
      <c r="G15" s="296"/>
      <c r="H15" s="296"/>
      <c r="I15" s="296"/>
      <c r="J15" s="296"/>
      <c r="K15" s="296"/>
      <c r="L15" s="45"/>
      <c r="M15" s="307"/>
      <c r="N15" s="307"/>
      <c r="O15" s="295"/>
      <c r="P15" s="296"/>
      <c r="Q15" s="296"/>
      <c r="R15" s="296"/>
      <c r="S15" s="296"/>
      <c r="T15" s="296"/>
      <c r="U15" s="296"/>
    </row>
    <row r="16" spans="1:24" ht="46.5" customHeight="1" x14ac:dyDescent="0.2">
      <c r="A16">
        <v>245</v>
      </c>
      <c r="C16" s="12">
        <v>42979</v>
      </c>
      <c r="D16" s="13" t="str">
        <f>INDEX(ｶﾚﾝﾀﾞｰ!$C$5:$QQ$44,VLOOKUP(初期入力!$D$4,初期入力!$I$3:$K$24,3,0),A16)</f>
        <v>水</v>
      </c>
      <c r="E16" s="89"/>
      <c r="F16" s="28"/>
      <c r="G16" s="13"/>
      <c r="H16" s="308"/>
      <c r="I16" s="309"/>
      <c r="J16" s="15"/>
      <c r="K16" s="13"/>
      <c r="L16" s="45"/>
      <c r="M16" s="12">
        <f>C16</f>
        <v>42979</v>
      </c>
      <c r="N16" s="13" t="str">
        <f>D16</f>
        <v>水</v>
      </c>
      <c r="O16" s="27">
        <f>E16</f>
        <v>0</v>
      </c>
      <c r="P16" s="15">
        <f>F16</f>
        <v>0</v>
      </c>
      <c r="Q16" s="29"/>
      <c r="R16" s="380"/>
      <c r="S16" s="381"/>
      <c r="T16" s="28"/>
      <c r="U16" s="29"/>
    </row>
    <row r="17" spans="1:21" ht="46.5" customHeight="1" x14ac:dyDescent="0.2">
      <c r="A17">
        <v>246</v>
      </c>
      <c r="C17" s="12">
        <v>42980</v>
      </c>
      <c r="D17" s="13" t="str">
        <f>INDEX(ｶﾚﾝﾀﾞｰ!$C$5:$QQ$44,VLOOKUP(初期入力!$D$4,初期入力!$I$3:$K$24,3,0),A17)</f>
        <v>木</v>
      </c>
      <c r="E17" s="89"/>
      <c r="F17" s="28"/>
      <c r="G17" s="13"/>
      <c r="H17" s="308"/>
      <c r="I17" s="309"/>
      <c r="J17" s="15"/>
      <c r="K17" s="13"/>
      <c r="L17" s="45"/>
      <c r="M17" s="12">
        <f t="shared" ref="M17:P26" si="0">C17</f>
        <v>42980</v>
      </c>
      <c r="N17" s="13" t="str">
        <f t="shared" si="0"/>
        <v>木</v>
      </c>
      <c r="O17" s="27">
        <f t="shared" si="0"/>
        <v>0</v>
      </c>
      <c r="P17" s="15">
        <f t="shared" si="0"/>
        <v>0</v>
      </c>
      <c r="Q17" s="29"/>
      <c r="R17" s="380"/>
      <c r="S17" s="381"/>
      <c r="T17" s="28"/>
      <c r="U17" s="29"/>
    </row>
    <row r="18" spans="1:21" ht="46.5" customHeight="1" x14ac:dyDescent="0.2">
      <c r="A18">
        <v>247</v>
      </c>
      <c r="C18" s="12">
        <v>42981</v>
      </c>
      <c r="D18" s="13" t="str">
        <f>INDEX(ｶﾚﾝﾀﾞｰ!$C$5:$QQ$44,VLOOKUP(初期入力!$D$4,初期入力!$I$3:$K$24,3,0),A18)</f>
        <v>金</v>
      </c>
      <c r="E18" s="89"/>
      <c r="F18" s="28"/>
      <c r="G18" s="11"/>
      <c r="H18" s="308"/>
      <c r="I18" s="309"/>
      <c r="J18" s="15"/>
      <c r="K18" s="13"/>
      <c r="L18" s="45"/>
      <c r="M18" s="12">
        <f t="shared" si="0"/>
        <v>42981</v>
      </c>
      <c r="N18" s="13" t="str">
        <f t="shared" si="0"/>
        <v>金</v>
      </c>
      <c r="O18" s="27">
        <f t="shared" si="0"/>
        <v>0</v>
      </c>
      <c r="P18" s="15">
        <f t="shared" si="0"/>
        <v>0</v>
      </c>
      <c r="Q18" s="29"/>
      <c r="R18" s="380"/>
      <c r="S18" s="381"/>
      <c r="T18" s="28"/>
      <c r="U18" s="29"/>
    </row>
    <row r="19" spans="1:21" ht="46.5" customHeight="1" x14ac:dyDescent="0.2">
      <c r="A19">
        <v>248</v>
      </c>
      <c r="C19" s="12">
        <v>42982</v>
      </c>
      <c r="D19" s="13" t="str">
        <f>INDEX(ｶﾚﾝﾀﾞｰ!$C$5:$QQ$44,VLOOKUP(初期入力!$D$4,初期入力!$I$3:$K$24,3,0),A19)</f>
        <v>土</v>
      </c>
      <c r="E19" s="89"/>
      <c r="F19" s="28"/>
      <c r="G19" s="11"/>
      <c r="H19" s="308"/>
      <c r="I19" s="309"/>
      <c r="J19" s="15"/>
      <c r="K19" s="13"/>
      <c r="L19" s="45"/>
      <c r="M19" s="12">
        <f t="shared" si="0"/>
        <v>42982</v>
      </c>
      <c r="N19" s="13" t="str">
        <f t="shared" si="0"/>
        <v>土</v>
      </c>
      <c r="O19" s="27">
        <f t="shared" si="0"/>
        <v>0</v>
      </c>
      <c r="P19" s="15">
        <f t="shared" si="0"/>
        <v>0</v>
      </c>
      <c r="Q19" s="29"/>
      <c r="R19" s="380"/>
      <c r="S19" s="381"/>
      <c r="T19" s="28"/>
      <c r="U19" s="29"/>
    </row>
    <row r="20" spans="1:21" ht="46.5" customHeight="1" x14ac:dyDescent="0.2">
      <c r="A20">
        <v>249</v>
      </c>
      <c r="C20" s="12">
        <v>42983</v>
      </c>
      <c r="D20" s="13" t="str">
        <f>INDEX(ｶﾚﾝﾀﾞｰ!$C$5:$QQ$44,VLOOKUP(初期入力!$D$4,初期入力!$I$3:$K$24,3,0),A20)</f>
        <v>日</v>
      </c>
      <c r="E20" s="89"/>
      <c r="F20" s="28"/>
      <c r="G20" s="13"/>
      <c r="H20" s="308"/>
      <c r="I20" s="309"/>
      <c r="J20" s="15"/>
      <c r="K20" s="13"/>
      <c r="L20" s="45"/>
      <c r="M20" s="12">
        <f t="shared" si="0"/>
        <v>42983</v>
      </c>
      <c r="N20" s="13" t="str">
        <f t="shared" si="0"/>
        <v>日</v>
      </c>
      <c r="O20" s="27">
        <f t="shared" si="0"/>
        <v>0</v>
      </c>
      <c r="P20" s="15">
        <f t="shared" si="0"/>
        <v>0</v>
      </c>
      <c r="Q20" s="29"/>
      <c r="R20" s="380"/>
      <c r="S20" s="381"/>
      <c r="T20" s="28"/>
      <c r="U20" s="29"/>
    </row>
    <row r="21" spans="1:21" ht="46.5" customHeight="1" x14ac:dyDescent="0.2">
      <c r="A21">
        <v>250</v>
      </c>
      <c r="C21" s="12">
        <v>42984</v>
      </c>
      <c r="D21" s="13" t="str">
        <f>INDEX(ｶﾚﾝﾀﾞｰ!$C$5:$QQ$44,VLOOKUP(初期入力!$D$4,初期入力!$I$3:$K$24,3,0),A21)</f>
        <v>月</v>
      </c>
      <c r="E21" s="89"/>
      <c r="F21" s="28"/>
      <c r="G21" s="13"/>
      <c r="H21" s="308"/>
      <c r="I21" s="309"/>
      <c r="J21" s="15"/>
      <c r="K21" s="13"/>
      <c r="L21" s="45"/>
      <c r="M21" s="12">
        <f t="shared" si="0"/>
        <v>42984</v>
      </c>
      <c r="N21" s="13" t="str">
        <f t="shared" si="0"/>
        <v>月</v>
      </c>
      <c r="O21" s="27">
        <f t="shared" si="0"/>
        <v>0</v>
      </c>
      <c r="P21" s="15">
        <f t="shared" si="0"/>
        <v>0</v>
      </c>
      <c r="Q21" s="29"/>
      <c r="R21" s="380"/>
      <c r="S21" s="381"/>
      <c r="T21" s="28"/>
      <c r="U21" s="29"/>
    </row>
    <row r="22" spans="1:21" ht="46.5" customHeight="1" x14ac:dyDescent="0.2">
      <c r="A22">
        <v>251</v>
      </c>
      <c r="C22" s="12">
        <v>42985</v>
      </c>
      <c r="D22" s="13" t="str">
        <f>INDEX(ｶﾚﾝﾀﾞｰ!$C$5:$QQ$44,VLOOKUP(初期入力!$D$4,初期入力!$I$3:$K$24,3,0),A22)</f>
        <v>火</v>
      </c>
      <c r="E22" s="89"/>
      <c r="F22" s="28"/>
      <c r="G22" s="13"/>
      <c r="H22" s="308"/>
      <c r="I22" s="309"/>
      <c r="J22" s="15"/>
      <c r="K22" s="13"/>
      <c r="L22" s="45"/>
      <c r="M22" s="12">
        <f t="shared" si="0"/>
        <v>42985</v>
      </c>
      <c r="N22" s="13" t="str">
        <f t="shared" si="0"/>
        <v>火</v>
      </c>
      <c r="O22" s="27">
        <f t="shared" si="0"/>
        <v>0</v>
      </c>
      <c r="P22" s="15">
        <f t="shared" si="0"/>
        <v>0</v>
      </c>
      <c r="Q22" s="29"/>
      <c r="R22" s="380"/>
      <c r="S22" s="381"/>
      <c r="T22" s="28"/>
      <c r="U22" s="29"/>
    </row>
    <row r="23" spans="1:21" ht="46.5" customHeight="1" x14ac:dyDescent="0.2">
      <c r="A23">
        <v>252</v>
      </c>
      <c r="C23" s="12">
        <v>42986</v>
      </c>
      <c r="D23" s="13" t="str">
        <f>INDEX(ｶﾚﾝﾀﾞｰ!$C$5:$QQ$44,VLOOKUP(初期入力!$D$4,初期入力!$I$3:$K$24,3,0),A23)</f>
        <v>水</v>
      </c>
      <c r="E23" s="89"/>
      <c r="F23" s="28"/>
      <c r="G23" s="13"/>
      <c r="H23" s="308"/>
      <c r="I23" s="309"/>
      <c r="J23" s="15"/>
      <c r="K23" s="13"/>
      <c r="L23" s="45"/>
      <c r="M23" s="12">
        <f t="shared" si="0"/>
        <v>42986</v>
      </c>
      <c r="N23" s="13" t="str">
        <f t="shared" si="0"/>
        <v>水</v>
      </c>
      <c r="O23" s="27">
        <f t="shared" si="0"/>
        <v>0</v>
      </c>
      <c r="P23" s="15">
        <f t="shared" si="0"/>
        <v>0</v>
      </c>
      <c r="Q23" s="29"/>
      <c r="R23" s="380"/>
      <c r="S23" s="381"/>
      <c r="T23" s="28"/>
      <c r="U23" s="29"/>
    </row>
    <row r="24" spans="1:21" ht="46.5" customHeight="1" x14ac:dyDescent="0.2">
      <c r="A24">
        <v>253</v>
      </c>
      <c r="C24" s="12">
        <v>42987</v>
      </c>
      <c r="D24" s="13" t="str">
        <f>INDEX(ｶﾚﾝﾀﾞｰ!$C$5:$QQ$44,VLOOKUP(初期入力!$D$4,初期入力!$I$3:$K$24,3,0),A24)</f>
        <v>木</v>
      </c>
      <c r="E24" s="89"/>
      <c r="F24" s="28"/>
      <c r="G24" s="13"/>
      <c r="H24" s="308"/>
      <c r="I24" s="309"/>
      <c r="J24" s="15"/>
      <c r="K24" s="13"/>
      <c r="L24" s="45"/>
      <c r="M24" s="12">
        <f t="shared" si="0"/>
        <v>42987</v>
      </c>
      <c r="N24" s="13" t="str">
        <f t="shared" si="0"/>
        <v>木</v>
      </c>
      <c r="O24" s="27">
        <f t="shared" si="0"/>
        <v>0</v>
      </c>
      <c r="P24" s="15">
        <f t="shared" si="0"/>
        <v>0</v>
      </c>
      <c r="Q24" s="29"/>
      <c r="R24" s="380"/>
      <c r="S24" s="381"/>
      <c r="T24" s="28"/>
      <c r="U24" s="29"/>
    </row>
    <row r="25" spans="1:21" ht="46.5" customHeight="1" x14ac:dyDescent="0.2">
      <c r="A25">
        <v>254</v>
      </c>
      <c r="C25" s="12">
        <v>42988</v>
      </c>
      <c r="D25" s="13" t="str">
        <f>INDEX(ｶﾚﾝﾀﾞｰ!$C$5:$QQ$44,VLOOKUP(初期入力!$D$4,初期入力!$I$3:$K$24,3,0),A25)</f>
        <v>金</v>
      </c>
      <c r="E25" s="89"/>
      <c r="F25" s="28"/>
      <c r="G25" s="13"/>
      <c r="H25" s="308"/>
      <c r="I25" s="309"/>
      <c r="J25" s="15"/>
      <c r="K25" s="13"/>
      <c r="L25" s="45"/>
      <c r="M25" s="12">
        <f t="shared" si="0"/>
        <v>42988</v>
      </c>
      <c r="N25" s="13" t="str">
        <f t="shared" si="0"/>
        <v>金</v>
      </c>
      <c r="O25" s="27">
        <f t="shared" si="0"/>
        <v>0</v>
      </c>
      <c r="P25" s="15">
        <f t="shared" si="0"/>
        <v>0</v>
      </c>
      <c r="Q25" s="29"/>
      <c r="R25" s="380"/>
      <c r="S25" s="381"/>
      <c r="T25" s="28"/>
      <c r="U25" s="29"/>
    </row>
    <row r="26" spans="1:21" ht="46.5" customHeight="1" x14ac:dyDescent="0.2">
      <c r="C26" s="11"/>
      <c r="D26" s="13"/>
      <c r="E26" s="89"/>
      <c r="F26" s="28"/>
      <c r="G26" s="13"/>
      <c r="H26" s="308"/>
      <c r="I26" s="309"/>
      <c r="J26" s="15"/>
      <c r="K26" s="13"/>
      <c r="L26" s="45"/>
      <c r="M26" s="12">
        <f t="shared" si="0"/>
        <v>0</v>
      </c>
      <c r="N26" s="13">
        <f t="shared" si="0"/>
        <v>0</v>
      </c>
      <c r="O26" s="27">
        <f t="shared" si="0"/>
        <v>0</v>
      </c>
      <c r="P26" s="15">
        <f t="shared" si="0"/>
        <v>0</v>
      </c>
      <c r="Q26" s="29"/>
      <c r="R26" s="380"/>
      <c r="S26" s="381"/>
      <c r="T26" s="28"/>
      <c r="U26" s="29"/>
    </row>
    <row r="27" spans="1:21" ht="25.5" customHeight="1" x14ac:dyDescent="0.2">
      <c r="C27" s="140" t="s">
        <v>131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 t="s">
        <v>131</v>
      </c>
      <c r="N27" s="140"/>
      <c r="O27" s="140"/>
      <c r="P27" s="140"/>
      <c r="Q27" s="140"/>
      <c r="R27" s="140"/>
      <c r="S27" s="140"/>
      <c r="T27" s="140"/>
      <c r="U27" s="140"/>
    </row>
    <row r="28" spans="1:21" ht="13.25" x14ac:dyDescent="0.2">
      <c r="C28" s="14"/>
      <c r="M28" s="14"/>
    </row>
    <row r="29" spans="1:21" ht="14" x14ac:dyDescent="0.2">
      <c r="C29" s="9" t="s">
        <v>25</v>
      </c>
      <c r="M29" s="9" t="s">
        <v>25</v>
      </c>
    </row>
    <row r="30" spans="1:21" ht="22.5" customHeight="1" x14ac:dyDescent="0.2">
      <c r="C30" s="43"/>
      <c r="D30" s="34"/>
      <c r="E30" s="34"/>
      <c r="F30" s="34"/>
      <c r="G30" s="34"/>
      <c r="H30" s="34"/>
      <c r="I30" s="34"/>
      <c r="J30" s="34"/>
      <c r="K30" s="34"/>
      <c r="L30" s="46"/>
      <c r="M30" s="43"/>
      <c r="N30" s="34"/>
      <c r="O30" s="34"/>
      <c r="P30" s="34"/>
      <c r="Q30" s="34"/>
      <c r="R30" s="34"/>
      <c r="S30" s="34"/>
      <c r="T30" s="34"/>
      <c r="U30" s="34"/>
    </row>
    <row r="31" spans="1:21" ht="22.5" customHeight="1" x14ac:dyDescent="0.2">
      <c r="C31" s="44"/>
      <c r="D31" s="35"/>
      <c r="E31" s="35"/>
      <c r="F31" s="35"/>
      <c r="G31" s="35"/>
      <c r="H31" s="35"/>
      <c r="I31" s="35"/>
      <c r="J31" s="35"/>
      <c r="K31" s="35"/>
      <c r="L31" s="46"/>
      <c r="M31" s="44"/>
      <c r="N31" s="35"/>
      <c r="O31" s="35"/>
      <c r="P31" s="35"/>
      <c r="Q31" s="35"/>
      <c r="R31" s="35"/>
      <c r="S31" s="35"/>
      <c r="T31" s="35"/>
      <c r="U31" s="35"/>
    </row>
    <row r="32" spans="1:21" ht="22.5" customHeight="1" x14ac:dyDescent="0.2">
      <c r="C32" s="44"/>
      <c r="D32" s="35"/>
      <c r="E32" s="35"/>
      <c r="F32" s="35"/>
      <c r="G32" s="35"/>
      <c r="H32" s="35"/>
      <c r="I32" s="35"/>
      <c r="J32" s="35"/>
      <c r="K32" s="35"/>
      <c r="L32" s="46"/>
      <c r="M32" s="44"/>
      <c r="N32" s="35"/>
      <c r="O32" s="35"/>
      <c r="P32" s="35"/>
      <c r="Q32" s="35"/>
      <c r="R32" s="35"/>
      <c r="S32" s="35"/>
      <c r="T32" s="35"/>
      <c r="U32" s="35"/>
    </row>
    <row r="33" spans="1:21" ht="22.5" customHeight="1" x14ac:dyDescent="0.2">
      <c r="C33" s="44"/>
      <c r="D33" s="35"/>
      <c r="E33" s="35"/>
      <c r="F33" s="35"/>
      <c r="G33" s="35"/>
      <c r="H33" s="35"/>
      <c r="I33" s="35"/>
      <c r="J33" s="35"/>
      <c r="K33" s="35"/>
      <c r="L33" s="46"/>
      <c r="M33" s="44"/>
      <c r="N33" s="35"/>
      <c r="O33" s="35"/>
      <c r="P33" s="35"/>
      <c r="Q33" s="35"/>
      <c r="R33" s="35"/>
      <c r="S33" s="35"/>
      <c r="T33" s="35"/>
      <c r="U33" s="35"/>
    </row>
    <row r="34" spans="1:21" ht="11.25" customHeight="1" x14ac:dyDescent="0.2">
      <c r="C34" s="47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6"/>
      <c r="O34" s="46"/>
      <c r="P34" s="46"/>
      <c r="Q34" s="46"/>
      <c r="R34" s="46"/>
      <c r="S34" s="46"/>
      <c r="T34" s="46"/>
      <c r="U34" s="46"/>
    </row>
    <row r="35" spans="1:21" ht="11.25" customHeight="1" x14ac:dyDescent="0.2">
      <c r="C35" s="47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6"/>
      <c r="O35" s="46"/>
      <c r="P35" s="46"/>
      <c r="Q35" s="46"/>
      <c r="R35" s="46"/>
      <c r="S35" s="46"/>
      <c r="T35" s="46"/>
      <c r="U35" s="46"/>
    </row>
    <row r="36" spans="1:21" ht="46.5" customHeight="1" x14ac:dyDescent="0.2">
      <c r="A36">
        <v>255</v>
      </c>
      <c r="C36" s="12">
        <v>42989</v>
      </c>
      <c r="D36" s="13" t="str">
        <f>INDEX(ｶﾚﾝﾀﾞｰ!$C$5:$QQ$44,VLOOKUP(初期入力!$D$4,初期入力!$I$3:$K$24,3,0),A36)</f>
        <v>土</v>
      </c>
      <c r="E36" s="89"/>
      <c r="F36" s="28"/>
      <c r="G36" s="13"/>
      <c r="H36" s="308"/>
      <c r="I36" s="309"/>
      <c r="J36" s="15"/>
      <c r="K36" s="13"/>
      <c r="L36" s="45"/>
      <c r="M36" s="12">
        <f t="shared" ref="M36:O46" si="1">C36</f>
        <v>42989</v>
      </c>
      <c r="N36" s="13" t="str">
        <f t="shared" si="1"/>
        <v>土</v>
      </c>
      <c r="O36" s="27">
        <f>E36</f>
        <v>0</v>
      </c>
      <c r="P36" s="15">
        <f t="shared" ref="P36:P46" si="2">F36</f>
        <v>0</v>
      </c>
      <c r="Q36" s="29"/>
      <c r="R36" s="380"/>
      <c r="S36" s="381"/>
      <c r="T36" s="28"/>
      <c r="U36" s="29"/>
    </row>
    <row r="37" spans="1:21" ht="46.5" customHeight="1" x14ac:dyDescent="0.2">
      <c r="A37">
        <v>256</v>
      </c>
      <c r="C37" s="12">
        <v>42990</v>
      </c>
      <c r="D37" s="13" t="str">
        <f>INDEX(ｶﾚﾝﾀﾞｰ!$C$5:$QQ$44,VLOOKUP(初期入力!$D$4,初期入力!$I$3:$K$24,3,0),A37)</f>
        <v>日</v>
      </c>
      <c r="E37" s="89"/>
      <c r="F37" s="28"/>
      <c r="G37" s="13"/>
      <c r="H37" s="308"/>
      <c r="I37" s="309"/>
      <c r="J37" s="15"/>
      <c r="K37" s="13"/>
      <c r="L37" s="45"/>
      <c r="M37" s="12">
        <f t="shared" si="1"/>
        <v>42990</v>
      </c>
      <c r="N37" s="13" t="str">
        <f t="shared" si="1"/>
        <v>日</v>
      </c>
      <c r="O37" s="27">
        <f t="shared" si="1"/>
        <v>0</v>
      </c>
      <c r="P37" s="15">
        <f t="shared" si="2"/>
        <v>0</v>
      </c>
      <c r="Q37" s="29"/>
      <c r="R37" s="380"/>
      <c r="S37" s="381"/>
      <c r="T37" s="28"/>
      <c r="U37" s="29"/>
    </row>
    <row r="38" spans="1:21" ht="46.5" customHeight="1" x14ac:dyDescent="0.2">
      <c r="A38">
        <v>257</v>
      </c>
      <c r="C38" s="12">
        <v>42991</v>
      </c>
      <c r="D38" s="13" t="str">
        <f>INDEX(ｶﾚﾝﾀﾞｰ!$C$5:$QQ$44,VLOOKUP(初期入力!$D$4,初期入力!$I$3:$K$24,3,0),A38)</f>
        <v>月</v>
      </c>
      <c r="E38" s="89"/>
      <c r="F38" s="28"/>
      <c r="G38" s="11"/>
      <c r="H38" s="308"/>
      <c r="I38" s="309"/>
      <c r="J38" s="15"/>
      <c r="K38" s="13"/>
      <c r="L38" s="45"/>
      <c r="M38" s="12">
        <f t="shared" si="1"/>
        <v>42991</v>
      </c>
      <c r="N38" s="13" t="str">
        <f t="shared" si="1"/>
        <v>月</v>
      </c>
      <c r="O38" s="27">
        <f t="shared" si="1"/>
        <v>0</v>
      </c>
      <c r="P38" s="15">
        <f t="shared" si="2"/>
        <v>0</v>
      </c>
      <c r="Q38" s="29"/>
      <c r="R38" s="380"/>
      <c r="S38" s="381"/>
      <c r="T38" s="28"/>
      <c r="U38" s="29"/>
    </row>
    <row r="39" spans="1:21" ht="46.5" customHeight="1" x14ac:dyDescent="0.2">
      <c r="A39">
        <v>258</v>
      </c>
      <c r="C39" s="12">
        <v>42992</v>
      </c>
      <c r="D39" s="13" t="str">
        <f>INDEX(ｶﾚﾝﾀﾞｰ!$C$5:$QQ$44,VLOOKUP(初期入力!$D$4,初期入力!$I$3:$K$24,3,0),A39)</f>
        <v>火</v>
      </c>
      <c r="E39" s="89"/>
      <c r="F39" s="28"/>
      <c r="G39" s="11"/>
      <c r="H39" s="308"/>
      <c r="I39" s="309"/>
      <c r="J39" s="15"/>
      <c r="K39" s="13"/>
      <c r="L39" s="45"/>
      <c r="M39" s="12">
        <f t="shared" si="1"/>
        <v>42992</v>
      </c>
      <c r="N39" s="13" t="str">
        <f t="shared" si="1"/>
        <v>火</v>
      </c>
      <c r="O39" s="27">
        <f t="shared" si="1"/>
        <v>0</v>
      </c>
      <c r="P39" s="15">
        <f t="shared" si="2"/>
        <v>0</v>
      </c>
      <c r="Q39" s="29"/>
      <c r="R39" s="380"/>
      <c r="S39" s="381"/>
      <c r="T39" s="28"/>
      <c r="U39" s="29"/>
    </row>
    <row r="40" spans="1:21" ht="46.5" customHeight="1" x14ac:dyDescent="0.2">
      <c r="A40">
        <v>259</v>
      </c>
      <c r="C40" s="12">
        <v>42993</v>
      </c>
      <c r="D40" s="13" t="str">
        <f>INDEX(ｶﾚﾝﾀﾞｰ!$C$5:$QQ$44,VLOOKUP(初期入力!$D$4,初期入力!$I$3:$K$24,3,0),A40)</f>
        <v>水</v>
      </c>
      <c r="E40" s="89"/>
      <c r="F40" s="28"/>
      <c r="G40" s="13"/>
      <c r="H40" s="308"/>
      <c r="I40" s="309"/>
      <c r="J40" s="15"/>
      <c r="K40" s="13"/>
      <c r="L40" s="45"/>
      <c r="M40" s="12">
        <f t="shared" si="1"/>
        <v>42993</v>
      </c>
      <c r="N40" s="13" t="str">
        <f t="shared" si="1"/>
        <v>水</v>
      </c>
      <c r="O40" s="27">
        <f t="shared" si="1"/>
        <v>0</v>
      </c>
      <c r="P40" s="15">
        <f t="shared" si="2"/>
        <v>0</v>
      </c>
      <c r="Q40" s="29"/>
      <c r="R40" s="380"/>
      <c r="S40" s="381"/>
      <c r="T40" s="28"/>
      <c r="U40" s="29"/>
    </row>
    <row r="41" spans="1:21" ht="46.5" customHeight="1" x14ac:dyDescent="0.2">
      <c r="A41">
        <v>260</v>
      </c>
      <c r="C41" s="12">
        <v>42994</v>
      </c>
      <c r="D41" s="13" t="str">
        <f>INDEX(ｶﾚﾝﾀﾞｰ!$C$5:$QQ$44,VLOOKUP(初期入力!$D$4,初期入力!$I$3:$K$24,3,0),A41)</f>
        <v>木</v>
      </c>
      <c r="E41" s="89"/>
      <c r="F41" s="28"/>
      <c r="G41" s="13"/>
      <c r="H41" s="308"/>
      <c r="I41" s="309"/>
      <c r="J41" s="15"/>
      <c r="K41" s="13"/>
      <c r="L41" s="45"/>
      <c r="M41" s="12">
        <f t="shared" si="1"/>
        <v>42994</v>
      </c>
      <c r="N41" s="13" t="str">
        <f t="shared" si="1"/>
        <v>木</v>
      </c>
      <c r="O41" s="27">
        <f t="shared" si="1"/>
        <v>0</v>
      </c>
      <c r="P41" s="15">
        <f t="shared" si="2"/>
        <v>0</v>
      </c>
      <c r="Q41" s="29"/>
      <c r="R41" s="380"/>
      <c r="S41" s="381"/>
      <c r="T41" s="28"/>
      <c r="U41" s="29"/>
    </row>
    <row r="42" spans="1:21" ht="46.5" customHeight="1" x14ac:dyDescent="0.2">
      <c r="A42">
        <v>261</v>
      </c>
      <c r="C42" s="12">
        <v>42995</v>
      </c>
      <c r="D42" s="13" t="str">
        <f>INDEX(ｶﾚﾝﾀﾞｰ!$C$5:$QQ$44,VLOOKUP(初期入力!$D$4,初期入力!$I$3:$K$24,3,0),A42)</f>
        <v>金</v>
      </c>
      <c r="E42" s="89"/>
      <c r="F42" s="28"/>
      <c r="G42" s="13"/>
      <c r="H42" s="308"/>
      <c r="I42" s="309"/>
      <c r="J42" s="15"/>
      <c r="K42" s="13"/>
      <c r="L42" s="45"/>
      <c r="M42" s="12">
        <f t="shared" si="1"/>
        <v>42995</v>
      </c>
      <c r="N42" s="13" t="str">
        <f t="shared" si="1"/>
        <v>金</v>
      </c>
      <c r="O42" s="27">
        <f t="shared" si="1"/>
        <v>0</v>
      </c>
      <c r="P42" s="15">
        <f t="shared" si="2"/>
        <v>0</v>
      </c>
      <c r="Q42" s="29"/>
      <c r="R42" s="380"/>
      <c r="S42" s="381"/>
      <c r="T42" s="28"/>
      <c r="U42" s="29"/>
    </row>
    <row r="43" spans="1:21" ht="46.5" customHeight="1" x14ac:dyDescent="0.2">
      <c r="A43">
        <v>262</v>
      </c>
      <c r="C43" s="12">
        <v>42996</v>
      </c>
      <c r="D43" s="13" t="str">
        <f>INDEX(ｶﾚﾝﾀﾞｰ!$C$5:$QQ$44,VLOOKUP(初期入力!$D$4,初期入力!$I$3:$K$24,3,0),A43)</f>
        <v>土</v>
      </c>
      <c r="E43" s="89"/>
      <c r="F43" s="28"/>
      <c r="G43" s="13"/>
      <c r="H43" s="308"/>
      <c r="I43" s="309"/>
      <c r="J43" s="15"/>
      <c r="K43" s="13"/>
      <c r="L43" s="45"/>
      <c r="M43" s="12">
        <f t="shared" si="1"/>
        <v>42996</v>
      </c>
      <c r="N43" s="13" t="str">
        <f t="shared" si="1"/>
        <v>土</v>
      </c>
      <c r="O43" s="27">
        <f t="shared" si="1"/>
        <v>0</v>
      </c>
      <c r="P43" s="15">
        <f t="shared" si="2"/>
        <v>0</v>
      </c>
      <c r="Q43" s="29"/>
      <c r="R43" s="380"/>
      <c r="S43" s="381"/>
      <c r="T43" s="28"/>
      <c r="U43" s="29"/>
    </row>
    <row r="44" spans="1:21" ht="46.5" customHeight="1" x14ac:dyDescent="0.2">
      <c r="A44">
        <v>263</v>
      </c>
      <c r="C44" s="12">
        <v>42997</v>
      </c>
      <c r="D44" s="13" t="str">
        <f>INDEX(ｶﾚﾝﾀﾞｰ!$C$5:$QQ$44,VLOOKUP(初期入力!$D$4,初期入力!$I$3:$K$24,3,0),A44)</f>
        <v>日</v>
      </c>
      <c r="E44" s="89"/>
      <c r="F44" s="28"/>
      <c r="G44" s="13"/>
      <c r="H44" s="308"/>
      <c r="I44" s="309"/>
      <c r="J44" s="15"/>
      <c r="K44" s="13"/>
      <c r="L44" s="45"/>
      <c r="M44" s="12">
        <f t="shared" si="1"/>
        <v>42997</v>
      </c>
      <c r="N44" s="13" t="str">
        <f t="shared" si="1"/>
        <v>日</v>
      </c>
      <c r="O44" s="27">
        <f t="shared" si="1"/>
        <v>0</v>
      </c>
      <c r="P44" s="15">
        <f t="shared" si="2"/>
        <v>0</v>
      </c>
      <c r="Q44" s="29"/>
      <c r="R44" s="380"/>
      <c r="S44" s="381"/>
      <c r="T44" s="28"/>
      <c r="U44" s="29"/>
    </row>
    <row r="45" spans="1:21" ht="46.5" customHeight="1" x14ac:dyDescent="0.2">
      <c r="A45">
        <v>264</v>
      </c>
      <c r="C45" s="12">
        <v>42998</v>
      </c>
      <c r="D45" s="13" t="str">
        <f>INDEX(ｶﾚﾝﾀﾞｰ!$C$5:$QQ$44,VLOOKUP(初期入力!$D$4,初期入力!$I$3:$K$24,3,0),A45)</f>
        <v>月</v>
      </c>
      <c r="E45" s="89"/>
      <c r="F45" s="28"/>
      <c r="G45" s="13"/>
      <c r="H45" s="308"/>
      <c r="I45" s="309"/>
      <c r="J45" s="15"/>
      <c r="K45" s="13"/>
      <c r="L45" s="45"/>
      <c r="M45" s="12">
        <f t="shared" si="1"/>
        <v>42998</v>
      </c>
      <c r="N45" s="13" t="str">
        <f t="shared" si="1"/>
        <v>月</v>
      </c>
      <c r="O45" s="27">
        <f t="shared" si="1"/>
        <v>0</v>
      </c>
      <c r="P45" s="15">
        <f t="shared" si="2"/>
        <v>0</v>
      </c>
      <c r="Q45" s="29"/>
      <c r="R45" s="380"/>
      <c r="S45" s="381"/>
      <c r="T45" s="28"/>
      <c r="U45" s="29"/>
    </row>
    <row r="46" spans="1:21" ht="46.5" customHeight="1" x14ac:dyDescent="0.2">
      <c r="C46" s="11"/>
      <c r="D46" s="13"/>
      <c r="E46" s="89"/>
      <c r="F46" s="28"/>
      <c r="G46" s="13"/>
      <c r="H46" s="308"/>
      <c r="I46" s="309"/>
      <c r="J46" s="15"/>
      <c r="K46" s="13"/>
      <c r="L46" s="45"/>
      <c r="M46" s="12">
        <f t="shared" si="1"/>
        <v>0</v>
      </c>
      <c r="N46" s="13">
        <f t="shared" si="1"/>
        <v>0</v>
      </c>
      <c r="O46" s="27">
        <f t="shared" si="1"/>
        <v>0</v>
      </c>
      <c r="P46" s="15">
        <f t="shared" si="2"/>
        <v>0</v>
      </c>
      <c r="Q46" s="29"/>
      <c r="R46" s="380"/>
      <c r="S46" s="381"/>
      <c r="T46" s="28"/>
      <c r="U46" s="29"/>
    </row>
    <row r="47" spans="1:21" ht="25.5" customHeight="1" x14ac:dyDescent="0.2">
      <c r="C47" s="140" t="s">
        <v>131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 t="s">
        <v>131</v>
      </c>
      <c r="N47" s="140"/>
      <c r="O47" s="140"/>
      <c r="P47" s="140"/>
      <c r="Q47" s="140"/>
      <c r="R47" s="140"/>
      <c r="S47" s="140"/>
      <c r="T47" s="140"/>
      <c r="U47" s="140"/>
    </row>
    <row r="48" spans="1:21" ht="13.25" x14ac:dyDescent="0.2">
      <c r="C48" s="14"/>
      <c r="M48" s="14"/>
    </row>
    <row r="49" spans="1:21" ht="14" x14ac:dyDescent="0.2">
      <c r="C49" s="9" t="s">
        <v>25</v>
      </c>
      <c r="M49" s="9" t="s">
        <v>25</v>
      </c>
    </row>
    <row r="50" spans="1:21" ht="22.5" customHeight="1" x14ac:dyDescent="0.2">
      <c r="C50" s="43"/>
      <c r="D50" s="34"/>
      <c r="E50" s="34"/>
      <c r="F50" s="34"/>
      <c r="G50" s="34"/>
      <c r="H50" s="34"/>
      <c r="I50" s="34"/>
      <c r="J50" s="34"/>
      <c r="K50" s="34"/>
      <c r="L50" s="46"/>
      <c r="M50" s="43"/>
      <c r="N50" s="34"/>
      <c r="O50" s="34"/>
      <c r="P50" s="34"/>
      <c r="Q50" s="34"/>
      <c r="R50" s="34"/>
      <c r="S50" s="34"/>
      <c r="T50" s="34"/>
      <c r="U50" s="34"/>
    </row>
    <row r="51" spans="1:21" ht="22.5" customHeight="1" x14ac:dyDescent="0.2">
      <c r="C51" s="44"/>
      <c r="D51" s="35"/>
      <c r="E51" s="35"/>
      <c r="F51" s="35"/>
      <c r="G51" s="35"/>
      <c r="H51" s="35"/>
      <c r="I51" s="35"/>
      <c r="J51" s="35"/>
      <c r="K51" s="35"/>
      <c r="L51" s="46"/>
      <c r="M51" s="44"/>
      <c r="N51" s="35"/>
      <c r="O51" s="35"/>
      <c r="P51" s="35"/>
      <c r="Q51" s="35"/>
      <c r="R51" s="35"/>
      <c r="S51" s="35"/>
      <c r="T51" s="35"/>
      <c r="U51" s="35"/>
    </row>
    <row r="52" spans="1:21" ht="22.5" customHeight="1" x14ac:dyDescent="0.2">
      <c r="C52" s="44"/>
      <c r="D52" s="35"/>
      <c r="E52" s="35"/>
      <c r="F52" s="35"/>
      <c r="G52" s="35"/>
      <c r="H52" s="35"/>
      <c r="I52" s="35"/>
      <c r="J52" s="35"/>
      <c r="K52" s="35"/>
      <c r="L52" s="46"/>
      <c r="M52" s="44"/>
      <c r="N52" s="35"/>
      <c r="O52" s="35"/>
      <c r="P52" s="35"/>
      <c r="Q52" s="35"/>
      <c r="R52" s="35"/>
      <c r="S52" s="35"/>
      <c r="T52" s="35"/>
      <c r="U52" s="35"/>
    </row>
    <row r="53" spans="1:21" ht="22.5" customHeight="1" x14ac:dyDescent="0.2">
      <c r="C53" s="44"/>
      <c r="D53" s="35"/>
      <c r="E53" s="35"/>
      <c r="F53" s="35"/>
      <c r="G53" s="35"/>
      <c r="H53" s="35"/>
      <c r="I53" s="35"/>
      <c r="J53" s="35"/>
      <c r="K53" s="35"/>
      <c r="L53" s="46"/>
      <c r="M53" s="44"/>
      <c r="N53" s="35"/>
      <c r="O53" s="35"/>
      <c r="P53" s="35"/>
      <c r="Q53" s="35"/>
      <c r="R53" s="35"/>
      <c r="S53" s="35"/>
      <c r="T53" s="35"/>
      <c r="U53" s="35"/>
    </row>
    <row r="54" spans="1:21" ht="11.25" customHeight="1" x14ac:dyDescent="0.2"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7"/>
      <c r="N54" s="46"/>
      <c r="O54" s="46"/>
      <c r="P54" s="46"/>
      <c r="Q54" s="46"/>
      <c r="R54" s="46"/>
      <c r="S54" s="46"/>
      <c r="T54" s="46"/>
      <c r="U54" s="46"/>
    </row>
    <row r="55" spans="1:21" ht="11.25" customHeight="1" x14ac:dyDescent="0.2">
      <c r="C55" s="47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6"/>
      <c r="O55" s="46"/>
      <c r="P55" s="46"/>
      <c r="Q55" s="46"/>
      <c r="R55" s="46"/>
      <c r="S55" s="46"/>
      <c r="T55" s="46"/>
      <c r="U55" s="46"/>
    </row>
    <row r="56" spans="1:21" ht="46.5" customHeight="1" x14ac:dyDescent="0.2">
      <c r="A56">
        <v>265</v>
      </c>
      <c r="C56" s="12">
        <v>42999</v>
      </c>
      <c r="D56" s="13" t="str">
        <f>INDEX(ｶﾚﾝﾀﾞｰ!$C$5:$QQ$44,VLOOKUP(初期入力!$D$4,初期入力!$I$3:$K$24,3,0),A56)</f>
        <v>火</v>
      </c>
      <c r="E56" s="89"/>
      <c r="F56" s="28"/>
      <c r="G56" s="13"/>
      <c r="H56" s="308"/>
      <c r="I56" s="309"/>
      <c r="J56" s="15"/>
      <c r="K56" s="13"/>
      <c r="L56" s="45"/>
      <c r="M56" s="12">
        <f t="shared" ref="M56:O66" si="3">C56</f>
        <v>42999</v>
      </c>
      <c r="N56" s="13" t="str">
        <f t="shared" si="3"/>
        <v>火</v>
      </c>
      <c r="O56" s="27">
        <f>E56</f>
        <v>0</v>
      </c>
      <c r="P56" s="15">
        <f t="shared" ref="P56:P66" si="4">F56</f>
        <v>0</v>
      </c>
      <c r="Q56" s="29"/>
      <c r="R56" s="380"/>
      <c r="S56" s="381"/>
      <c r="T56" s="28"/>
      <c r="U56" s="29"/>
    </row>
    <row r="57" spans="1:21" ht="46.5" customHeight="1" x14ac:dyDescent="0.2">
      <c r="A57">
        <v>266</v>
      </c>
      <c r="C57" s="12">
        <v>43000</v>
      </c>
      <c r="D57" s="13" t="str">
        <f>INDEX(ｶﾚﾝﾀﾞｰ!$C$5:$QQ$44,VLOOKUP(初期入力!$D$4,初期入力!$I$3:$K$24,3,0),A57)</f>
        <v>水</v>
      </c>
      <c r="E57" s="89"/>
      <c r="F57" s="28"/>
      <c r="G57" s="13"/>
      <c r="H57" s="308"/>
      <c r="I57" s="309"/>
      <c r="J57" s="15"/>
      <c r="K57" s="13"/>
      <c r="L57" s="45"/>
      <c r="M57" s="12">
        <f t="shared" si="3"/>
        <v>43000</v>
      </c>
      <c r="N57" s="13" t="str">
        <f t="shared" si="3"/>
        <v>水</v>
      </c>
      <c r="O57" s="27">
        <f t="shared" si="3"/>
        <v>0</v>
      </c>
      <c r="P57" s="15">
        <f t="shared" si="4"/>
        <v>0</v>
      </c>
      <c r="Q57" s="29"/>
      <c r="R57" s="380"/>
      <c r="S57" s="381"/>
      <c r="T57" s="28"/>
      <c r="U57" s="29"/>
    </row>
    <row r="58" spans="1:21" ht="46.5" customHeight="1" x14ac:dyDescent="0.2">
      <c r="A58">
        <v>267</v>
      </c>
      <c r="C58" s="12">
        <v>43001</v>
      </c>
      <c r="D58" s="13" t="str">
        <f>INDEX(ｶﾚﾝﾀﾞｰ!$C$5:$QQ$44,VLOOKUP(初期入力!$D$4,初期入力!$I$3:$K$24,3,0),A58)</f>
        <v>木</v>
      </c>
      <c r="E58" s="89"/>
      <c r="F58" s="28"/>
      <c r="G58" s="11"/>
      <c r="H58" s="308"/>
      <c r="I58" s="309"/>
      <c r="J58" s="15"/>
      <c r="K58" s="13"/>
      <c r="L58" s="45"/>
      <c r="M58" s="12">
        <f t="shared" si="3"/>
        <v>43001</v>
      </c>
      <c r="N58" s="13" t="str">
        <f t="shared" si="3"/>
        <v>木</v>
      </c>
      <c r="O58" s="27">
        <f t="shared" si="3"/>
        <v>0</v>
      </c>
      <c r="P58" s="15">
        <f t="shared" si="4"/>
        <v>0</v>
      </c>
      <c r="Q58" s="29"/>
      <c r="R58" s="380"/>
      <c r="S58" s="381"/>
      <c r="T58" s="28"/>
      <c r="U58" s="29"/>
    </row>
    <row r="59" spans="1:21" ht="46.5" customHeight="1" x14ac:dyDescent="0.2">
      <c r="A59">
        <v>268</v>
      </c>
      <c r="C59" s="12">
        <v>43002</v>
      </c>
      <c r="D59" s="13" t="str">
        <f>INDEX(ｶﾚﾝﾀﾞｰ!$C$5:$QQ$44,VLOOKUP(初期入力!$D$4,初期入力!$I$3:$K$24,3,0),A59)</f>
        <v>金</v>
      </c>
      <c r="E59" s="89"/>
      <c r="F59" s="28"/>
      <c r="G59" s="11"/>
      <c r="H59" s="308"/>
      <c r="I59" s="309"/>
      <c r="J59" s="15"/>
      <c r="K59" s="13"/>
      <c r="L59" s="45"/>
      <c r="M59" s="12">
        <f t="shared" si="3"/>
        <v>43002</v>
      </c>
      <c r="N59" s="13" t="str">
        <f t="shared" si="3"/>
        <v>金</v>
      </c>
      <c r="O59" s="27">
        <f t="shared" si="3"/>
        <v>0</v>
      </c>
      <c r="P59" s="15">
        <f t="shared" si="4"/>
        <v>0</v>
      </c>
      <c r="Q59" s="29"/>
      <c r="R59" s="380"/>
      <c r="S59" s="381"/>
      <c r="T59" s="28"/>
      <c r="U59" s="29"/>
    </row>
    <row r="60" spans="1:21" ht="46.5" customHeight="1" x14ac:dyDescent="0.2">
      <c r="A60">
        <v>269</v>
      </c>
      <c r="C60" s="12">
        <v>43003</v>
      </c>
      <c r="D60" s="13" t="str">
        <f>INDEX(ｶﾚﾝﾀﾞｰ!$C$5:$QQ$44,VLOOKUP(初期入力!$D$4,初期入力!$I$3:$K$24,3,0),A60)</f>
        <v>土</v>
      </c>
      <c r="E60" s="89"/>
      <c r="F60" s="28"/>
      <c r="G60" s="13"/>
      <c r="H60" s="308"/>
      <c r="I60" s="309"/>
      <c r="J60" s="15"/>
      <c r="K60" s="13"/>
      <c r="L60" s="45"/>
      <c r="M60" s="12">
        <f t="shared" si="3"/>
        <v>43003</v>
      </c>
      <c r="N60" s="13" t="str">
        <f t="shared" si="3"/>
        <v>土</v>
      </c>
      <c r="O60" s="27">
        <f t="shared" si="3"/>
        <v>0</v>
      </c>
      <c r="P60" s="15">
        <f t="shared" si="4"/>
        <v>0</v>
      </c>
      <c r="Q60" s="29"/>
      <c r="R60" s="380"/>
      <c r="S60" s="381"/>
      <c r="T60" s="28"/>
      <c r="U60" s="29"/>
    </row>
    <row r="61" spans="1:21" ht="46.5" customHeight="1" x14ac:dyDescent="0.2">
      <c r="A61">
        <v>270</v>
      </c>
      <c r="C61" s="12">
        <v>43004</v>
      </c>
      <c r="D61" s="13" t="str">
        <f>INDEX(ｶﾚﾝﾀﾞｰ!$C$5:$QQ$44,VLOOKUP(初期入力!$D$4,初期入力!$I$3:$K$24,3,0),A61)</f>
        <v>日</v>
      </c>
      <c r="E61" s="89"/>
      <c r="F61" s="28"/>
      <c r="G61" s="13"/>
      <c r="H61" s="308"/>
      <c r="I61" s="309"/>
      <c r="J61" s="15"/>
      <c r="K61" s="13"/>
      <c r="L61" s="45"/>
      <c r="M61" s="12">
        <f t="shared" si="3"/>
        <v>43004</v>
      </c>
      <c r="N61" s="13" t="str">
        <f t="shared" si="3"/>
        <v>日</v>
      </c>
      <c r="O61" s="27">
        <f t="shared" si="3"/>
        <v>0</v>
      </c>
      <c r="P61" s="15">
        <f t="shared" si="4"/>
        <v>0</v>
      </c>
      <c r="Q61" s="29"/>
      <c r="R61" s="380"/>
      <c r="S61" s="381"/>
      <c r="T61" s="28"/>
      <c r="U61" s="29"/>
    </row>
    <row r="62" spans="1:21" ht="46.5" customHeight="1" x14ac:dyDescent="0.2">
      <c r="A62">
        <v>271</v>
      </c>
      <c r="C62" s="12">
        <v>43005</v>
      </c>
      <c r="D62" s="13" t="str">
        <f>INDEX(ｶﾚﾝﾀﾞｰ!$C$5:$QQ$44,VLOOKUP(初期入力!$D$4,初期入力!$I$3:$K$24,3,0),A62)</f>
        <v>月</v>
      </c>
      <c r="E62" s="89"/>
      <c r="F62" s="28"/>
      <c r="G62" s="13"/>
      <c r="H62" s="308"/>
      <c r="I62" s="309"/>
      <c r="J62" s="15"/>
      <c r="K62" s="13"/>
      <c r="L62" s="45"/>
      <c r="M62" s="12">
        <f t="shared" si="3"/>
        <v>43005</v>
      </c>
      <c r="N62" s="13" t="str">
        <f t="shared" si="3"/>
        <v>月</v>
      </c>
      <c r="O62" s="27">
        <f t="shared" si="3"/>
        <v>0</v>
      </c>
      <c r="P62" s="15">
        <f t="shared" si="4"/>
        <v>0</v>
      </c>
      <c r="Q62" s="29"/>
      <c r="R62" s="380"/>
      <c r="S62" s="381"/>
      <c r="T62" s="28"/>
      <c r="U62" s="29"/>
    </row>
    <row r="63" spans="1:21" ht="46.5" customHeight="1" x14ac:dyDescent="0.2">
      <c r="A63">
        <v>272</v>
      </c>
      <c r="C63" s="12">
        <v>43006</v>
      </c>
      <c r="D63" s="13" t="str">
        <f>INDEX(ｶﾚﾝﾀﾞｰ!$C$5:$QQ$44,VLOOKUP(初期入力!$D$4,初期入力!$I$3:$K$24,3,0),A63)</f>
        <v>火</v>
      </c>
      <c r="E63" s="89"/>
      <c r="F63" s="28"/>
      <c r="G63" s="13"/>
      <c r="H63" s="308"/>
      <c r="I63" s="309"/>
      <c r="J63" s="15"/>
      <c r="K63" s="13"/>
      <c r="L63" s="45"/>
      <c r="M63" s="12">
        <f t="shared" si="3"/>
        <v>43006</v>
      </c>
      <c r="N63" s="13" t="str">
        <f t="shared" si="3"/>
        <v>火</v>
      </c>
      <c r="O63" s="27">
        <f t="shared" si="3"/>
        <v>0</v>
      </c>
      <c r="P63" s="15">
        <f t="shared" si="4"/>
        <v>0</v>
      </c>
      <c r="Q63" s="29"/>
      <c r="R63" s="380"/>
      <c r="S63" s="381"/>
      <c r="T63" s="28"/>
      <c r="U63" s="29"/>
    </row>
    <row r="64" spans="1:21" ht="46.5" customHeight="1" x14ac:dyDescent="0.2">
      <c r="A64">
        <v>273</v>
      </c>
      <c r="C64" s="12">
        <v>43007</v>
      </c>
      <c r="D64" s="13" t="str">
        <f>INDEX(ｶﾚﾝﾀﾞｰ!$C$5:$QQ$44,VLOOKUP(初期入力!$D$4,初期入力!$I$3:$K$24,3,0),A64)</f>
        <v>水</v>
      </c>
      <c r="E64" s="89"/>
      <c r="F64" s="28"/>
      <c r="G64" s="13"/>
      <c r="H64" s="308"/>
      <c r="I64" s="309"/>
      <c r="J64" s="15"/>
      <c r="K64" s="13"/>
      <c r="L64" s="45"/>
      <c r="M64" s="12">
        <f t="shared" si="3"/>
        <v>43007</v>
      </c>
      <c r="N64" s="13" t="str">
        <f t="shared" si="3"/>
        <v>水</v>
      </c>
      <c r="O64" s="27">
        <f t="shared" si="3"/>
        <v>0</v>
      </c>
      <c r="P64" s="15">
        <f t="shared" si="4"/>
        <v>0</v>
      </c>
      <c r="Q64" s="29"/>
      <c r="R64" s="380"/>
      <c r="S64" s="381"/>
      <c r="T64" s="28"/>
      <c r="U64" s="29"/>
    </row>
    <row r="65" spans="1:21" ht="46.5" customHeight="1" x14ac:dyDescent="0.2">
      <c r="A65">
        <v>274</v>
      </c>
      <c r="C65" s="12">
        <v>43008</v>
      </c>
      <c r="D65" s="13" t="str">
        <f>INDEX(ｶﾚﾝﾀﾞｰ!$C$5:$QQ$44,VLOOKUP(初期入力!$D$4,初期入力!$I$3:$K$24,3,0),A65)</f>
        <v>木</v>
      </c>
      <c r="E65" s="89"/>
      <c r="F65" s="28"/>
      <c r="G65" s="13"/>
      <c r="H65" s="308"/>
      <c r="I65" s="309"/>
      <c r="J65" s="15"/>
      <c r="K65" s="13"/>
      <c r="L65" s="45"/>
      <c r="M65" s="12">
        <f t="shared" si="3"/>
        <v>43008</v>
      </c>
      <c r="N65" s="13" t="str">
        <f t="shared" si="3"/>
        <v>木</v>
      </c>
      <c r="O65" s="27">
        <f t="shared" si="3"/>
        <v>0</v>
      </c>
      <c r="P65" s="15">
        <f t="shared" si="4"/>
        <v>0</v>
      </c>
      <c r="Q65" s="29"/>
      <c r="R65" s="380"/>
      <c r="S65" s="381"/>
      <c r="T65" s="28"/>
      <c r="U65" s="29"/>
    </row>
    <row r="66" spans="1:21" ht="46.5" customHeight="1" x14ac:dyDescent="0.2">
      <c r="C66" s="12"/>
      <c r="D66" s="13"/>
      <c r="E66" s="89"/>
      <c r="F66" s="28"/>
      <c r="G66" s="13"/>
      <c r="H66" s="308"/>
      <c r="I66" s="309"/>
      <c r="J66" s="15"/>
      <c r="K66" s="13"/>
      <c r="L66" s="45"/>
      <c r="M66" s="12">
        <f t="shared" si="3"/>
        <v>0</v>
      </c>
      <c r="N66" s="13">
        <f t="shared" si="3"/>
        <v>0</v>
      </c>
      <c r="O66" s="27">
        <f t="shared" si="3"/>
        <v>0</v>
      </c>
      <c r="P66" s="15">
        <f t="shared" si="4"/>
        <v>0</v>
      </c>
      <c r="Q66" s="29"/>
      <c r="R66" s="380"/>
      <c r="S66" s="381"/>
      <c r="T66" s="28"/>
      <c r="U66" s="29"/>
    </row>
    <row r="67" spans="1:21" ht="25.5" customHeight="1" x14ac:dyDescent="0.2">
      <c r="C67" s="140" t="s">
        <v>131</v>
      </c>
      <c r="D67" s="140"/>
      <c r="E67" s="140"/>
      <c r="F67" s="140"/>
      <c r="G67" s="140"/>
      <c r="H67" s="140"/>
      <c r="I67" s="140"/>
      <c r="J67" s="140"/>
      <c r="K67" s="140"/>
      <c r="L67" s="140"/>
      <c r="M67" s="140" t="s">
        <v>131</v>
      </c>
      <c r="N67" s="140"/>
      <c r="O67" s="140"/>
      <c r="P67" s="140"/>
      <c r="Q67" s="140"/>
      <c r="R67" s="140"/>
      <c r="S67" s="140"/>
      <c r="T67" s="140"/>
      <c r="U67" s="140"/>
    </row>
    <row r="68" spans="1:21" x14ac:dyDescent="0.2">
      <c r="C68" s="14"/>
      <c r="M68" s="14"/>
    </row>
    <row r="69" spans="1:21" ht="14" x14ac:dyDescent="0.2">
      <c r="C69" s="9" t="s">
        <v>25</v>
      </c>
      <c r="M69" s="9" t="s">
        <v>25</v>
      </c>
    </row>
    <row r="70" spans="1:21" ht="22.5" customHeight="1" x14ac:dyDescent="0.2">
      <c r="C70" s="43"/>
      <c r="D70" s="34"/>
      <c r="E70" s="34"/>
      <c r="F70" s="34"/>
      <c r="G70" s="34"/>
      <c r="H70" s="34"/>
      <c r="I70" s="34"/>
      <c r="J70" s="34"/>
      <c r="K70" s="34"/>
      <c r="L70" s="46"/>
      <c r="M70" s="43"/>
      <c r="N70" s="34"/>
      <c r="O70" s="34"/>
      <c r="P70" s="34"/>
      <c r="Q70" s="34"/>
      <c r="R70" s="34"/>
      <c r="S70" s="34"/>
      <c r="T70" s="34"/>
      <c r="U70" s="34"/>
    </row>
    <row r="71" spans="1:21" ht="22.5" customHeight="1" x14ac:dyDescent="0.2">
      <c r="C71" s="44"/>
      <c r="D71" s="35"/>
      <c r="E71" s="35"/>
      <c r="F71" s="35"/>
      <c r="G71" s="35"/>
      <c r="H71" s="35"/>
      <c r="I71" s="35"/>
      <c r="J71" s="35"/>
      <c r="K71" s="35"/>
      <c r="L71" s="46"/>
      <c r="M71" s="44"/>
      <c r="N71" s="35"/>
      <c r="O71" s="35"/>
      <c r="P71" s="35"/>
      <c r="Q71" s="35"/>
      <c r="R71" s="35"/>
      <c r="S71" s="35"/>
      <c r="T71" s="35"/>
      <c r="U71" s="35"/>
    </row>
    <row r="72" spans="1:21" ht="22.5" customHeight="1" x14ac:dyDescent="0.2">
      <c r="C72" s="44"/>
      <c r="D72" s="35"/>
      <c r="E72" s="35"/>
      <c r="F72" s="35"/>
      <c r="G72" s="35"/>
      <c r="H72" s="35"/>
      <c r="I72" s="35"/>
      <c r="J72" s="35"/>
      <c r="K72" s="35"/>
      <c r="L72" s="46"/>
      <c r="M72" s="44"/>
      <c r="N72" s="35"/>
      <c r="O72" s="35"/>
      <c r="P72" s="35"/>
      <c r="Q72" s="35"/>
      <c r="R72" s="35"/>
      <c r="S72" s="35"/>
      <c r="T72" s="35"/>
      <c r="U72" s="35"/>
    </row>
    <row r="73" spans="1:21" ht="22.5" customHeight="1" x14ac:dyDescent="0.2">
      <c r="C73" s="44"/>
      <c r="D73" s="35"/>
      <c r="E73" s="35"/>
      <c r="F73" s="35"/>
      <c r="G73" s="35"/>
      <c r="H73" s="35"/>
      <c r="I73" s="35"/>
      <c r="J73" s="35"/>
      <c r="K73" s="35"/>
      <c r="L73" s="46"/>
      <c r="M73" s="44"/>
      <c r="N73" s="35"/>
      <c r="O73" s="35"/>
      <c r="P73" s="35"/>
      <c r="Q73" s="35"/>
      <c r="R73" s="35"/>
      <c r="S73" s="35"/>
      <c r="T73" s="35"/>
      <c r="U73" s="35"/>
    </row>
    <row r="74" spans="1:21" ht="11.25" customHeight="1" x14ac:dyDescent="0.2">
      <c r="C74" s="47"/>
      <c r="D74" s="46"/>
      <c r="E74" s="46"/>
      <c r="F74" s="46"/>
      <c r="G74" s="46"/>
      <c r="H74" s="46"/>
      <c r="I74" s="46"/>
      <c r="J74" s="46"/>
      <c r="K74" s="46"/>
      <c r="L74" s="46"/>
      <c r="M74" s="47"/>
      <c r="N74" s="46"/>
      <c r="O74" s="46"/>
      <c r="P74" s="46"/>
      <c r="Q74" s="46"/>
      <c r="R74" s="46"/>
      <c r="S74" s="46"/>
      <c r="T74" s="46"/>
      <c r="U74" s="46"/>
    </row>
    <row r="75" spans="1:21" x14ac:dyDescent="0.2">
      <c r="C75" s="8"/>
      <c r="M75" s="8"/>
    </row>
  </sheetData>
  <sheetProtection sheet="1" objects="1" scenarios="1"/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 xr:uid="{00000000-0002-0000-0900-000000000000}">
      <formula1>$X$5:$X$7</formula1>
    </dataValidation>
    <dataValidation type="list" allowBlank="1" showInputMessage="1" showErrorMessage="1" sqref="J16:J26 J36:J46 J56:J66" xr:uid="{00000000-0002-0000-0900-000001000000}">
      <formula1>$X$15:$X$23</formula1>
    </dataValidation>
    <dataValidation type="list" allowBlank="1" showInputMessage="1" showErrorMessage="1" sqref="F56:F66 F36:F46 F16:F26 T56:T66 T16:T26 T36:T46" xr:uid="{00000000-0002-0000-09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75"/>
  <sheetViews>
    <sheetView showGridLines="0" showZeros="0" topLeftCell="B1" zoomScaleNormal="100" workbookViewId="0">
      <pane ySplit="15" topLeftCell="A19" activePane="bottomLeft" state="frozen"/>
      <selection activeCell="N17" sqref="N17"/>
      <selection pane="bottomLeft" activeCell="T16" sqref="T16:T25"/>
    </sheetView>
  </sheetViews>
  <sheetFormatPr defaultRowHeight="13" x14ac:dyDescent="0.2"/>
  <cols>
    <col min="1" max="1" width="3.81640625" hidden="1" customWidth="1"/>
    <col min="2" max="2" width="3.81640625" customWidth="1"/>
    <col min="3" max="3" width="9.36328125" bestFit="1" customWidth="1"/>
    <col min="4" max="4" width="6.179687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customWidth="1"/>
    <col min="13" max="13" width="9.36328125" bestFit="1" customWidth="1"/>
    <col min="14" max="14" width="6.179687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 x14ac:dyDescent="0.2">
      <c r="C1" s="167" t="s">
        <v>159</v>
      </c>
      <c r="D1" s="161" t="e">
        <f>'実績調書(監督員用)'!M87</f>
        <v>#DIV/0!</v>
      </c>
      <c r="E1" s="162" t="e">
        <f>'実績調書(監督員用)'!P87</f>
        <v>#DIV/0!</v>
      </c>
      <c r="Q1" s="167" t="s">
        <v>160</v>
      </c>
      <c r="R1" s="163" t="str">
        <f>'実績調書(監督員用)'!M91</f>
        <v/>
      </c>
      <c r="S1" s="164" t="str">
        <f>'実績調書(監督員用)'!P91</f>
        <v/>
      </c>
      <c r="T1" s="164"/>
      <c r="U1" s="165"/>
    </row>
    <row r="2" spans="1:24" ht="13.25" x14ac:dyDescent="0.2">
      <c r="D2" s="160"/>
      <c r="E2" s="1"/>
      <c r="Q2" s="160"/>
    </row>
    <row r="3" spans="1:24" x14ac:dyDescent="0.2">
      <c r="C3" s="14" t="s">
        <v>19</v>
      </c>
      <c r="M3" s="14" t="s">
        <v>19</v>
      </c>
    </row>
    <row r="4" spans="1:24" ht="19" x14ac:dyDescent="0.2">
      <c r="C4" s="297" t="s">
        <v>30</v>
      </c>
      <c r="D4" s="297"/>
      <c r="E4" s="297"/>
      <c r="F4" s="297"/>
      <c r="G4" s="297"/>
      <c r="H4" s="297"/>
      <c r="I4" s="297"/>
      <c r="J4" s="297"/>
      <c r="K4" s="297"/>
      <c r="L4" s="6"/>
      <c r="M4" s="297" t="s">
        <v>32</v>
      </c>
      <c r="N4" s="297"/>
      <c r="O4" s="297"/>
      <c r="P4" s="297"/>
      <c r="Q4" s="297"/>
      <c r="R4" s="297"/>
      <c r="S4" s="297"/>
      <c r="T4" s="297"/>
      <c r="U4" s="297"/>
      <c r="V4" s="6"/>
      <c r="W4" s="6"/>
    </row>
    <row r="5" spans="1:24" ht="13.25" x14ac:dyDescent="0.2">
      <c r="C5" s="7"/>
      <c r="M5" s="7"/>
      <c r="X5" s="4"/>
    </row>
    <row r="6" spans="1:24" x14ac:dyDescent="0.2">
      <c r="C6" s="7"/>
      <c r="I6" s="382" t="str">
        <f>初期入力!$D$6</f>
        <v>○○建設株式会社</v>
      </c>
      <c r="J6" s="382"/>
      <c r="K6" s="382"/>
      <c r="M6" s="7"/>
      <c r="S6" s="382" t="str">
        <f>初期入力!$D$6</f>
        <v>○○建設株式会社</v>
      </c>
      <c r="T6" s="382"/>
      <c r="U6" s="382"/>
      <c r="X6" s="3" t="s">
        <v>12</v>
      </c>
    </row>
    <row r="7" spans="1:24" ht="13.5" customHeight="1" x14ac:dyDescent="0.2">
      <c r="C7" s="5"/>
      <c r="D7" s="382" t="str">
        <f>初期入力!$D$5</f>
        <v>経営体　○○地区　１工区</v>
      </c>
      <c r="E7" s="382"/>
      <c r="F7" s="382"/>
      <c r="I7" s="382"/>
      <c r="J7" s="382"/>
      <c r="K7" s="382"/>
      <c r="M7" s="5"/>
      <c r="N7" s="382" t="str">
        <f>初期入力!$D$5</f>
        <v>経営体　○○地区　１工区</v>
      </c>
      <c r="O7" s="382"/>
      <c r="P7" s="382"/>
      <c r="S7" s="382"/>
      <c r="T7" s="382"/>
      <c r="U7" s="382"/>
      <c r="X7" s="3" t="s">
        <v>38</v>
      </c>
    </row>
    <row r="8" spans="1:24" ht="14" x14ac:dyDescent="0.2">
      <c r="C8" s="9" t="s">
        <v>26</v>
      </c>
      <c r="D8" s="383"/>
      <c r="E8" s="383"/>
      <c r="F8" s="383"/>
      <c r="H8" s="10" t="s">
        <v>27</v>
      </c>
      <c r="I8" s="383"/>
      <c r="J8" s="383"/>
      <c r="K8" s="383"/>
      <c r="L8" s="33"/>
      <c r="M8" s="9" t="s">
        <v>26</v>
      </c>
      <c r="N8" s="383"/>
      <c r="O8" s="383"/>
      <c r="P8" s="383"/>
      <c r="R8" s="10" t="s">
        <v>27</v>
      </c>
      <c r="S8" s="383"/>
      <c r="T8" s="383"/>
      <c r="U8" s="383"/>
    </row>
    <row r="9" spans="1:24" ht="13.25" x14ac:dyDescent="0.2">
      <c r="W9" s="4"/>
      <c r="X9" s="4"/>
    </row>
    <row r="10" spans="1:24" ht="14" x14ac:dyDescent="0.2">
      <c r="C10" s="5"/>
      <c r="H10" s="9" t="s">
        <v>28</v>
      </c>
      <c r="I10" s="384" t="str">
        <f>初期入力!$D$7</f>
        <v>○○　○○</v>
      </c>
      <c r="J10" s="384"/>
      <c r="K10" s="384"/>
      <c r="L10" s="33"/>
      <c r="M10" s="5"/>
      <c r="R10" s="9" t="s">
        <v>28</v>
      </c>
      <c r="S10" s="384" t="str">
        <f>初期入力!$D$7</f>
        <v>○○　○○</v>
      </c>
      <c r="T10" s="384"/>
      <c r="U10" s="384"/>
      <c r="W10" s="138" t="s">
        <v>16</v>
      </c>
      <c r="X10" s="3" t="s">
        <v>52</v>
      </c>
    </row>
    <row r="11" spans="1:24" x14ac:dyDescent="0.2">
      <c r="C11" s="5"/>
      <c r="M11" s="5"/>
      <c r="W11" s="139" t="s">
        <v>15</v>
      </c>
      <c r="X11" s="3" t="s">
        <v>97</v>
      </c>
    </row>
    <row r="12" spans="1:24" x14ac:dyDescent="0.2">
      <c r="C12" s="305" t="s">
        <v>46</v>
      </c>
      <c r="D12" s="305" t="s">
        <v>47</v>
      </c>
      <c r="E12" s="295" t="s">
        <v>20</v>
      </c>
      <c r="F12" s="296"/>
      <c r="G12" s="296" t="s">
        <v>21</v>
      </c>
      <c r="H12" s="296"/>
      <c r="I12" s="296"/>
      <c r="J12" s="296"/>
      <c r="K12" s="296"/>
      <c r="L12" s="45"/>
      <c r="M12" s="305" t="s">
        <v>46</v>
      </c>
      <c r="N12" s="305" t="s">
        <v>47</v>
      </c>
      <c r="O12" s="295" t="s">
        <v>20</v>
      </c>
      <c r="P12" s="296"/>
      <c r="Q12" s="296" t="s">
        <v>21</v>
      </c>
      <c r="R12" s="296"/>
      <c r="S12" s="296"/>
      <c r="T12" s="296"/>
      <c r="U12" s="296"/>
    </row>
    <row r="13" spans="1:24" x14ac:dyDescent="0.2">
      <c r="C13" s="306"/>
      <c r="D13" s="306"/>
      <c r="E13" s="295"/>
      <c r="F13" s="296"/>
      <c r="G13" s="296"/>
      <c r="H13" s="296"/>
      <c r="I13" s="296"/>
      <c r="J13" s="296"/>
      <c r="K13" s="296"/>
      <c r="L13" s="45"/>
      <c r="M13" s="306"/>
      <c r="N13" s="306"/>
      <c r="O13" s="295"/>
      <c r="P13" s="296"/>
      <c r="Q13" s="296"/>
      <c r="R13" s="296"/>
      <c r="S13" s="296"/>
      <c r="T13" s="296"/>
      <c r="U13" s="296"/>
    </row>
    <row r="14" spans="1:24" x14ac:dyDescent="0.2">
      <c r="C14" s="306"/>
      <c r="D14" s="306"/>
      <c r="E14" s="295" t="s">
        <v>22</v>
      </c>
      <c r="F14" s="296"/>
      <c r="G14" s="296" t="s">
        <v>29</v>
      </c>
      <c r="H14" s="296" t="s">
        <v>23</v>
      </c>
      <c r="I14" s="296"/>
      <c r="J14" s="296"/>
      <c r="K14" s="296" t="s">
        <v>24</v>
      </c>
      <c r="L14" s="45"/>
      <c r="M14" s="306"/>
      <c r="N14" s="306"/>
      <c r="O14" s="295" t="s">
        <v>22</v>
      </c>
      <c r="P14" s="296"/>
      <c r="Q14" s="296" t="s">
        <v>29</v>
      </c>
      <c r="R14" s="296" t="s">
        <v>23</v>
      </c>
      <c r="S14" s="296"/>
      <c r="T14" s="296"/>
      <c r="U14" s="296" t="s">
        <v>24</v>
      </c>
    </row>
    <row r="15" spans="1:24" x14ac:dyDescent="0.2">
      <c r="C15" s="307"/>
      <c r="D15" s="307"/>
      <c r="E15" s="295"/>
      <c r="F15" s="296"/>
      <c r="G15" s="296"/>
      <c r="H15" s="296"/>
      <c r="I15" s="296"/>
      <c r="J15" s="296"/>
      <c r="K15" s="296"/>
      <c r="L15" s="45"/>
      <c r="M15" s="307"/>
      <c r="N15" s="307"/>
      <c r="O15" s="295"/>
      <c r="P15" s="296"/>
      <c r="Q15" s="296"/>
      <c r="R15" s="296"/>
      <c r="S15" s="296"/>
      <c r="T15" s="296"/>
      <c r="U15" s="296"/>
    </row>
    <row r="16" spans="1:24" ht="46.5" customHeight="1" x14ac:dyDescent="0.2">
      <c r="A16">
        <v>275</v>
      </c>
      <c r="C16" s="12">
        <v>43009</v>
      </c>
      <c r="D16" s="13" t="str">
        <f>INDEX(ｶﾚﾝﾀﾞｰ!$C$5:$QQ$44,VLOOKUP(初期入力!$D$4,初期入力!$I$3:$K$24,3,0),A16)</f>
        <v>金</v>
      </c>
      <c r="E16" s="89"/>
      <c r="F16" s="28"/>
      <c r="G16" s="13"/>
      <c r="H16" s="308"/>
      <c r="I16" s="309"/>
      <c r="J16" s="15"/>
      <c r="K16" s="13"/>
      <c r="L16" s="45"/>
      <c r="M16" s="12">
        <f>C16</f>
        <v>43009</v>
      </c>
      <c r="N16" s="13" t="str">
        <f>D16</f>
        <v>金</v>
      </c>
      <c r="O16" s="27">
        <f>E16</f>
        <v>0</v>
      </c>
      <c r="P16" s="15">
        <f>F16</f>
        <v>0</v>
      </c>
      <c r="Q16" s="29"/>
      <c r="R16" s="380"/>
      <c r="S16" s="381"/>
      <c r="T16" s="28"/>
      <c r="U16" s="29"/>
    </row>
    <row r="17" spans="1:21" ht="46.5" customHeight="1" x14ac:dyDescent="0.2">
      <c r="A17">
        <v>276</v>
      </c>
      <c r="C17" s="12">
        <v>43010</v>
      </c>
      <c r="D17" s="13" t="str">
        <f>INDEX(ｶﾚﾝﾀﾞｰ!$C$5:$QQ$44,VLOOKUP(初期入力!$D$4,初期入力!$I$3:$K$24,3,0),A17)</f>
        <v>土</v>
      </c>
      <c r="E17" s="89"/>
      <c r="F17" s="28"/>
      <c r="G17" s="13"/>
      <c r="H17" s="308"/>
      <c r="I17" s="309"/>
      <c r="J17" s="15"/>
      <c r="K17" s="13"/>
      <c r="L17" s="45"/>
      <c r="M17" s="12">
        <f t="shared" ref="M17:P26" si="0">C17</f>
        <v>43010</v>
      </c>
      <c r="N17" s="13" t="str">
        <f t="shared" si="0"/>
        <v>土</v>
      </c>
      <c r="O17" s="27">
        <f t="shared" si="0"/>
        <v>0</v>
      </c>
      <c r="P17" s="15">
        <f t="shared" si="0"/>
        <v>0</v>
      </c>
      <c r="Q17" s="29"/>
      <c r="R17" s="380"/>
      <c r="S17" s="381"/>
      <c r="T17" s="28"/>
      <c r="U17" s="29"/>
    </row>
    <row r="18" spans="1:21" ht="46.5" customHeight="1" x14ac:dyDescent="0.2">
      <c r="A18">
        <v>277</v>
      </c>
      <c r="C18" s="12">
        <v>43011</v>
      </c>
      <c r="D18" s="13" t="str">
        <f>INDEX(ｶﾚﾝﾀﾞｰ!$C$5:$QQ$44,VLOOKUP(初期入力!$D$4,初期入力!$I$3:$K$24,3,0),A18)</f>
        <v>日</v>
      </c>
      <c r="E18" s="89"/>
      <c r="F18" s="28"/>
      <c r="G18" s="11"/>
      <c r="H18" s="308"/>
      <c r="I18" s="309"/>
      <c r="J18" s="15"/>
      <c r="K18" s="13"/>
      <c r="L18" s="45"/>
      <c r="M18" s="12">
        <f t="shared" si="0"/>
        <v>43011</v>
      </c>
      <c r="N18" s="13" t="str">
        <f t="shared" si="0"/>
        <v>日</v>
      </c>
      <c r="O18" s="27">
        <f t="shared" si="0"/>
        <v>0</v>
      </c>
      <c r="P18" s="15">
        <f t="shared" si="0"/>
        <v>0</v>
      </c>
      <c r="Q18" s="29"/>
      <c r="R18" s="380"/>
      <c r="S18" s="381"/>
      <c r="T18" s="28"/>
      <c r="U18" s="29"/>
    </row>
    <row r="19" spans="1:21" ht="46.5" customHeight="1" x14ac:dyDescent="0.2">
      <c r="A19">
        <v>278</v>
      </c>
      <c r="C19" s="12">
        <v>43012</v>
      </c>
      <c r="D19" s="13" t="str">
        <f>INDEX(ｶﾚﾝﾀﾞｰ!$C$5:$QQ$44,VLOOKUP(初期入力!$D$4,初期入力!$I$3:$K$24,3,0),A19)</f>
        <v>月</v>
      </c>
      <c r="E19" s="89"/>
      <c r="F19" s="28"/>
      <c r="G19" s="11"/>
      <c r="H19" s="308"/>
      <c r="I19" s="309"/>
      <c r="J19" s="15"/>
      <c r="K19" s="13"/>
      <c r="L19" s="45"/>
      <c r="M19" s="12">
        <f t="shared" si="0"/>
        <v>43012</v>
      </c>
      <c r="N19" s="13" t="str">
        <f t="shared" si="0"/>
        <v>月</v>
      </c>
      <c r="O19" s="27">
        <f t="shared" si="0"/>
        <v>0</v>
      </c>
      <c r="P19" s="15">
        <f t="shared" si="0"/>
        <v>0</v>
      </c>
      <c r="Q19" s="29"/>
      <c r="R19" s="380"/>
      <c r="S19" s="381"/>
      <c r="T19" s="28"/>
      <c r="U19" s="29"/>
    </row>
    <row r="20" spans="1:21" ht="46.5" customHeight="1" x14ac:dyDescent="0.2">
      <c r="A20">
        <v>279</v>
      </c>
      <c r="C20" s="12">
        <v>43013</v>
      </c>
      <c r="D20" s="13" t="str">
        <f>INDEX(ｶﾚﾝﾀﾞｰ!$C$5:$QQ$44,VLOOKUP(初期入力!$D$4,初期入力!$I$3:$K$24,3,0),A20)</f>
        <v>火</v>
      </c>
      <c r="E20" s="89"/>
      <c r="F20" s="28"/>
      <c r="G20" s="13"/>
      <c r="H20" s="308"/>
      <c r="I20" s="309"/>
      <c r="J20" s="15"/>
      <c r="K20" s="13"/>
      <c r="L20" s="45"/>
      <c r="M20" s="12">
        <f t="shared" si="0"/>
        <v>43013</v>
      </c>
      <c r="N20" s="13" t="str">
        <f t="shared" si="0"/>
        <v>火</v>
      </c>
      <c r="O20" s="27">
        <f t="shared" si="0"/>
        <v>0</v>
      </c>
      <c r="P20" s="15">
        <f t="shared" si="0"/>
        <v>0</v>
      </c>
      <c r="Q20" s="29"/>
      <c r="R20" s="380"/>
      <c r="S20" s="381"/>
      <c r="T20" s="28"/>
      <c r="U20" s="29"/>
    </row>
    <row r="21" spans="1:21" ht="46.5" customHeight="1" x14ac:dyDescent="0.2">
      <c r="A21">
        <v>280</v>
      </c>
      <c r="C21" s="12">
        <v>43014</v>
      </c>
      <c r="D21" s="13" t="str">
        <f>INDEX(ｶﾚﾝﾀﾞｰ!$C$5:$QQ$44,VLOOKUP(初期入力!$D$4,初期入力!$I$3:$K$24,3,0),A21)</f>
        <v>水</v>
      </c>
      <c r="E21" s="89"/>
      <c r="F21" s="28"/>
      <c r="G21" s="13"/>
      <c r="H21" s="308"/>
      <c r="I21" s="309"/>
      <c r="J21" s="15"/>
      <c r="K21" s="13"/>
      <c r="L21" s="45"/>
      <c r="M21" s="12">
        <f t="shared" si="0"/>
        <v>43014</v>
      </c>
      <c r="N21" s="13" t="str">
        <f t="shared" si="0"/>
        <v>水</v>
      </c>
      <c r="O21" s="27">
        <f t="shared" si="0"/>
        <v>0</v>
      </c>
      <c r="P21" s="15">
        <f t="shared" si="0"/>
        <v>0</v>
      </c>
      <c r="Q21" s="29"/>
      <c r="R21" s="380"/>
      <c r="S21" s="381"/>
      <c r="T21" s="28"/>
      <c r="U21" s="29"/>
    </row>
    <row r="22" spans="1:21" ht="46.5" customHeight="1" x14ac:dyDescent="0.2">
      <c r="A22">
        <v>281</v>
      </c>
      <c r="C22" s="12">
        <v>43015</v>
      </c>
      <c r="D22" s="13" t="str">
        <f>INDEX(ｶﾚﾝﾀﾞｰ!$C$5:$QQ$44,VLOOKUP(初期入力!$D$4,初期入力!$I$3:$K$24,3,0),A22)</f>
        <v>木</v>
      </c>
      <c r="E22" s="89"/>
      <c r="F22" s="28"/>
      <c r="G22" s="13"/>
      <c r="H22" s="308"/>
      <c r="I22" s="309"/>
      <c r="J22" s="15"/>
      <c r="K22" s="13"/>
      <c r="L22" s="45"/>
      <c r="M22" s="12">
        <f t="shared" si="0"/>
        <v>43015</v>
      </c>
      <c r="N22" s="13" t="str">
        <f t="shared" si="0"/>
        <v>木</v>
      </c>
      <c r="O22" s="27">
        <f t="shared" si="0"/>
        <v>0</v>
      </c>
      <c r="P22" s="15">
        <f t="shared" si="0"/>
        <v>0</v>
      </c>
      <c r="Q22" s="29"/>
      <c r="R22" s="380"/>
      <c r="S22" s="381"/>
      <c r="T22" s="28"/>
      <c r="U22" s="29"/>
    </row>
    <row r="23" spans="1:21" ht="46.5" customHeight="1" x14ac:dyDescent="0.2">
      <c r="A23">
        <v>282</v>
      </c>
      <c r="C23" s="12">
        <v>43016</v>
      </c>
      <c r="D23" s="13" t="str">
        <f>INDEX(ｶﾚﾝﾀﾞｰ!$C$5:$QQ$44,VLOOKUP(初期入力!$D$4,初期入力!$I$3:$K$24,3,0),A23)</f>
        <v>金</v>
      </c>
      <c r="E23" s="89"/>
      <c r="F23" s="28"/>
      <c r="G23" s="13"/>
      <c r="H23" s="308"/>
      <c r="I23" s="309"/>
      <c r="J23" s="15"/>
      <c r="K23" s="13"/>
      <c r="L23" s="45"/>
      <c r="M23" s="12">
        <f t="shared" si="0"/>
        <v>43016</v>
      </c>
      <c r="N23" s="13" t="str">
        <f t="shared" si="0"/>
        <v>金</v>
      </c>
      <c r="O23" s="27">
        <f t="shared" si="0"/>
        <v>0</v>
      </c>
      <c r="P23" s="15">
        <f t="shared" si="0"/>
        <v>0</v>
      </c>
      <c r="Q23" s="29"/>
      <c r="R23" s="380"/>
      <c r="S23" s="381"/>
      <c r="T23" s="28"/>
      <c r="U23" s="29"/>
    </row>
    <row r="24" spans="1:21" ht="46.5" customHeight="1" x14ac:dyDescent="0.2">
      <c r="A24">
        <v>283</v>
      </c>
      <c r="C24" s="12">
        <v>43017</v>
      </c>
      <c r="D24" s="13" t="str">
        <f>INDEX(ｶﾚﾝﾀﾞｰ!$C$5:$QQ$44,VLOOKUP(初期入力!$D$4,初期入力!$I$3:$K$24,3,0),A24)</f>
        <v>土</v>
      </c>
      <c r="E24" s="89"/>
      <c r="F24" s="28"/>
      <c r="G24" s="13"/>
      <c r="H24" s="308"/>
      <c r="I24" s="309"/>
      <c r="J24" s="15"/>
      <c r="K24" s="13"/>
      <c r="L24" s="45"/>
      <c r="M24" s="12">
        <f t="shared" si="0"/>
        <v>43017</v>
      </c>
      <c r="N24" s="13" t="str">
        <f t="shared" si="0"/>
        <v>土</v>
      </c>
      <c r="O24" s="27">
        <f t="shared" si="0"/>
        <v>0</v>
      </c>
      <c r="P24" s="15">
        <f t="shared" si="0"/>
        <v>0</v>
      </c>
      <c r="Q24" s="29"/>
      <c r="R24" s="380"/>
      <c r="S24" s="381"/>
      <c r="T24" s="28"/>
      <c r="U24" s="29"/>
    </row>
    <row r="25" spans="1:21" ht="46.5" customHeight="1" x14ac:dyDescent="0.2">
      <c r="A25">
        <v>284</v>
      </c>
      <c r="C25" s="12">
        <v>43018</v>
      </c>
      <c r="D25" s="13" t="str">
        <f>INDEX(ｶﾚﾝﾀﾞｰ!$C$5:$QQ$44,VLOOKUP(初期入力!$D$4,初期入力!$I$3:$K$24,3,0),A25)</f>
        <v>日</v>
      </c>
      <c r="E25" s="89"/>
      <c r="F25" s="28"/>
      <c r="G25" s="13"/>
      <c r="H25" s="308"/>
      <c r="I25" s="309"/>
      <c r="J25" s="15"/>
      <c r="K25" s="13"/>
      <c r="L25" s="45"/>
      <c r="M25" s="12">
        <f t="shared" si="0"/>
        <v>43018</v>
      </c>
      <c r="N25" s="13" t="str">
        <f t="shared" si="0"/>
        <v>日</v>
      </c>
      <c r="O25" s="27">
        <f t="shared" si="0"/>
        <v>0</v>
      </c>
      <c r="P25" s="15">
        <f t="shared" si="0"/>
        <v>0</v>
      </c>
      <c r="Q25" s="29"/>
      <c r="R25" s="380"/>
      <c r="S25" s="381"/>
      <c r="T25" s="28"/>
      <c r="U25" s="29"/>
    </row>
    <row r="26" spans="1:21" ht="46.5" customHeight="1" x14ac:dyDescent="0.2">
      <c r="C26" s="11"/>
      <c r="D26" s="13"/>
      <c r="E26" s="89"/>
      <c r="F26" s="28"/>
      <c r="G26" s="13"/>
      <c r="H26" s="308"/>
      <c r="I26" s="309"/>
      <c r="J26" s="15"/>
      <c r="K26" s="13"/>
      <c r="L26" s="45"/>
      <c r="M26" s="12">
        <f t="shared" si="0"/>
        <v>0</v>
      </c>
      <c r="N26" s="13">
        <f t="shared" si="0"/>
        <v>0</v>
      </c>
      <c r="O26" s="27">
        <f t="shared" si="0"/>
        <v>0</v>
      </c>
      <c r="P26" s="15">
        <f t="shared" si="0"/>
        <v>0</v>
      </c>
      <c r="Q26" s="29"/>
      <c r="R26" s="380"/>
      <c r="S26" s="381"/>
      <c r="T26" s="28"/>
      <c r="U26" s="29"/>
    </row>
    <row r="27" spans="1:21" ht="25.5" customHeight="1" x14ac:dyDescent="0.2">
      <c r="C27" s="140" t="s">
        <v>131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 t="s">
        <v>131</v>
      </c>
      <c r="N27" s="140"/>
      <c r="O27" s="140"/>
      <c r="P27" s="140"/>
      <c r="Q27" s="140"/>
      <c r="R27" s="140"/>
      <c r="S27" s="140"/>
      <c r="T27" s="140"/>
      <c r="U27" s="140"/>
    </row>
    <row r="28" spans="1:21" x14ac:dyDescent="0.2">
      <c r="C28" s="14"/>
      <c r="M28" s="14"/>
    </row>
    <row r="29" spans="1:21" ht="14" x14ac:dyDescent="0.2">
      <c r="C29" s="9" t="s">
        <v>25</v>
      </c>
      <c r="M29" s="9" t="s">
        <v>25</v>
      </c>
    </row>
    <row r="30" spans="1:21" ht="22.5" customHeight="1" x14ac:dyDescent="0.2">
      <c r="C30" s="43"/>
      <c r="D30" s="34"/>
      <c r="E30" s="34"/>
      <c r="F30" s="34"/>
      <c r="G30" s="34"/>
      <c r="H30" s="34"/>
      <c r="I30" s="34"/>
      <c r="J30" s="34"/>
      <c r="K30" s="34"/>
      <c r="L30" s="46"/>
      <c r="M30" s="43"/>
      <c r="N30" s="34"/>
      <c r="O30" s="34"/>
      <c r="P30" s="34"/>
      <c r="Q30" s="34"/>
      <c r="R30" s="34"/>
      <c r="S30" s="34"/>
      <c r="T30" s="34"/>
      <c r="U30" s="34"/>
    </row>
    <row r="31" spans="1:21" ht="22.5" customHeight="1" x14ac:dyDescent="0.2">
      <c r="C31" s="44"/>
      <c r="D31" s="35"/>
      <c r="E31" s="35"/>
      <c r="F31" s="35"/>
      <c r="G31" s="35"/>
      <c r="H31" s="35"/>
      <c r="I31" s="35"/>
      <c r="J31" s="35"/>
      <c r="K31" s="35"/>
      <c r="L31" s="46"/>
      <c r="M31" s="44"/>
      <c r="N31" s="35"/>
      <c r="O31" s="35"/>
      <c r="P31" s="35"/>
      <c r="Q31" s="35"/>
      <c r="R31" s="35"/>
      <c r="S31" s="35"/>
      <c r="T31" s="35"/>
      <c r="U31" s="35"/>
    </row>
    <row r="32" spans="1:21" ht="22.5" customHeight="1" x14ac:dyDescent="0.2">
      <c r="C32" s="44"/>
      <c r="D32" s="35"/>
      <c r="E32" s="35"/>
      <c r="F32" s="35"/>
      <c r="G32" s="35"/>
      <c r="H32" s="35"/>
      <c r="I32" s="35"/>
      <c r="J32" s="35"/>
      <c r="K32" s="35"/>
      <c r="L32" s="46"/>
      <c r="M32" s="44"/>
      <c r="N32" s="35"/>
      <c r="O32" s="35"/>
      <c r="P32" s="35"/>
      <c r="Q32" s="35"/>
      <c r="R32" s="35"/>
      <c r="S32" s="35"/>
      <c r="T32" s="35"/>
      <c r="U32" s="35"/>
    </row>
    <row r="33" spans="1:21" ht="22.5" customHeight="1" x14ac:dyDescent="0.2">
      <c r="C33" s="44"/>
      <c r="D33" s="35"/>
      <c r="E33" s="35"/>
      <c r="F33" s="35"/>
      <c r="G33" s="35"/>
      <c r="H33" s="35"/>
      <c r="I33" s="35"/>
      <c r="J33" s="35"/>
      <c r="K33" s="35"/>
      <c r="L33" s="46"/>
      <c r="M33" s="44"/>
      <c r="N33" s="35"/>
      <c r="O33" s="35"/>
      <c r="P33" s="35"/>
      <c r="Q33" s="35"/>
      <c r="R33" s="35"/>
      <c r="S33" s="35"/>
      <c r="T33" s="35"/>
      <c r="U33" s="35"/>
    </row>
    <row r="34" spans="1:21" ht="11.25" customHeight="1" x14ac:dyDescent="0.2">
      <c r="C34" s="47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6"/>
      <c r="O34" s="46"/>
      <c r="P34" s="46"/>
      <c r="Q34" s="46"/>
      <c r="R34" s="46"/>
      <c r="S34" s="46"/>
      <c r="T34" s="46"/>
      <c r="U34" s="46"/>
    </row>
    <row r="35" spans="1:21" ht="11.25" customHeight="1" x14ac:dyDescent="0.2">
      <c r="C35" s="47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6"/>
      <c r="O35" s="46"/>
      <c r="P35" s="46"/>
      <c r="Q35" s="46"/>
      <c r="R35" s="46"/>
      <c r="S35" s="46"/>
      <c r="T35" s="46"/>
      <c r="U35" s="46"/>
    </row>
    <row r="36" spans="1:21" ht="46.5" customHeight="1" x14ac:dyDescent="0.2">
      <c r="A36">
        <v>285</v>
      </c>
      <c r="C36" s="12">
        <v>43019</v>
      </c>
      <c r="D36" s="13" t="str">
        <f>INDEX(ｶﾚﾝﾀﾞｰ!$C$5:$QQ$44,VLOOKUP(初期入力!$D$4,初期入力!$I$3:$K$24,3,0),A36)</f>
        <v>月</v>
      </c>
      <c r="E36" s="89"/>
      <c r="F36" s="28"/>
      <c r="G36" s="13"/>
      <c r="H36" s="308"/>
      <c r="I36" s="309"/>
      <c r="J36" s="15"/>
      <c r="K36" s="13"/>
      <c r="L36" s="45"/>
      <c r="M36" s="12">
        <f t="shared" ref="M36:O46" si="1">C36</f>
        <v>43019</v>
      </c>
      <c r="N36" s="13" t="str">
        <f t="shared" si="1"/>
        <v>月</v>
      </c>
      <c r="O36" s="27">
        <f>E36</f>
        <v>0</v>
      </c>
      <c r="P36" s="15">
        <f t="shared" ref="P36:P46" si="2">F36</f>
        <v>0</v>
      </c>
      <c r="Q36" s="29"/>
      <c r="R36" s="380"/>
      <c r="S36" s="381"/>
      <c r="T36" s="28"/>
      <c r="U36" s="29"/>
    </row>
    <row r="37" spans="1:21" ht="46.5" customHeight="1" x14ac:dyDescent="0.2">
      <c r="A37">
        <v>286</v>
      </c>
      <c r="C37" s="12">
        <v>43020</v>
      </c>
      <c r="D37" s="13" t="str">
        <f>INDEX(ｶﾚﾝﾀﾞｰ!$C$5:$QQ$44,VLOOKUP(初期入力!$D$4,初期入力!$I$3:$K$24,3,0),A37)</f>
        <v>火</v>
      </c>
      <c r="E37" s="89"/>
      <c r="F37" s="28"/>
      <c r="G37" s="13"/>
      <c r="H37" s="308"/>
      <c r="I37" s="309"/>
      <c r="J37" s="15"/>
      <c r="K37" s="13"/>
      <c r="L37" s="45"/>
      <c r="M37" s="12">
        <f t="shared" si="1"/>
        <v>43020</v>
      </c>
      <c r="N37" s="13" t="str">
        <f t="shared" si="1"/>
        <v>火</v>
      </c>
      <c r="O37" s="27">
        <f t="shared" si="1"/>
        <v>0</v>
      </c>
      <c r="P37" s="15">
        <f t="shared" si="2"/>
        <v>0</v>
      </c>
      <c r="Q37" s="29"/>
      <c r="R37" s="380"/>
      <c r="S37" s="381"/>
      <c r="T37" s="28"/>
      <c r="U37" s="29"/>
    </row>
    <row r="38" spans="1:21" ht="46.5" customHeight="1" x14ac:dyDescent="0.2">
      <c r="A38">
        <v>287</v>
      </c>
      <c r="C38" s="12">
        <v>43021</v>
      </c>
      <c r="D38" s="13" t="str">
        <f>INDEX(ｶﾚﾝﾀﾞｰ!$C$5:$QQ$44,VLOOKUP(初期入力!$D$4,初期入力!$I$3:$K$24,3,0),A38)</f>
        <v>水</v>
      </c>
      <c r="E38" s="89"/>
      <c r="F38" s="28"/>
      <c r="G38" s="11"/>
      <c r="H38" s="308"/>
      <c r="I38" s="309"/>
      <c r="J38" s="15"/>
      <c r="K38" s="13"/>
      <c r="L38" s="45"/>
      <c r="M38" s="12">
        <f t="shared" si="1"/>
        <v>43021</v>
      </c>
      <c r="N38" s="13" t="str">
        <f t="shared" si="1"/>
        <v>水</v>
      </c>
      <c r="O38" s="27">
        <f t="shared" si="1"/>
        <v>0</v>
      </c>
      <c r="P38" s="15">
        <f t="shared" si="2"/>
        <v>0</v>
      </c>
      <c r="Q38" s="29"/>
      <c r="R38" s="380"/>
      <c r="S38" s="381"/>
      <c r="T38" s="28"/>
      <c r="U38" s="29"/>
    </row>
    <row r="39" spans="1:21" ht="46.5" customHeight="1" x14ac:dyDescent="0.2">
      <c r="A39">
        <v>288</v>
      </c>
      <c r="C39" s="12">
        <v>43022</v>
      </c>
      <c r="D39" s="13" t="str">
        <f>INDEX(ｶﾚﾝﾀﾞｰ!$C$5:$QQ$44,VLOOKUP(初期入力!$D$4,初期入力!$I$3:$K$24,3,0),A39)</f>
        <v>木</v>
      </c>
      <c r="E39" s="89"/>
      <c r="F39" s="28"/>
      <c r="G39" s="11"/>
      <c r="H39" s="308"/>
      <c r="I39" s="309"/>
      <c r="J39" s="15"/>
      <c r="K39" s="13"/>
      <c r="L39" s="45"/>
      <c r="M39" s="12">
        <f t="shared" si="1"/>
        <v>43022</v>
      </c>
      <c r="N39" s="13" t="str">
        <f t="shared" si="1"/>
        <v>木</v>
      </c>
      <c r="O39" s="27">
        <f t="shared" si="1"/>
        <v>0</v>
      </c>
      <c r="P39" s="15">
        <f t="shared" si="2"/>
        <v>0</v>
      </c>
      <c r="Q39" s="29"/>
      <c r="R39" s="380"/>
      <c r="S39" s="381"/>
      <c r="T39" s="28"/>
      <c r="U39" s="29"/>
    </row>
    <row r="40" spans="1:21" ht="46.5" customHeight="1" x14ac:dyDescent="0.2">
      <c r="A40">
        <v>289</v>
      </c>
      <c r="C40" s="12">
        <v>43023</v>
      </c>
      <c r="D40" s="13" t="str">
        <f>INDEX(ｶﾚﾝﾀﾞｰ!$C$5:$QQ$44,VLOOKUP(初期入力!$D$4,初期入力!$I$3:$K$24,3,0),A40)</f>
        <v>金</v>
      </c>
      <c r="E40" s="89"/>
      <c r="F40" s="28"/>
      <c r="G40" s="13"/>
      <c r="H40" s="308"/>
      <c r="I40" s="309"/>
      <c r="J40" s="15"/>
      <c r="K40" s="13"/>
      <c r="L40" s="45"/>
      <c r="M40" s="12">
        <f t="shared" si="1"/>
        <v>43023</v>
      </c>
      <c r="N40" s="13" t="str">
        <f t="shared" si="1"/>
        <v>金</v>
      </c>
      <c r="O40" s="27">
        <f t="shared" si="1"/>
        <v>0</v>
      </c>
      <c r="P40" s="15">
        <f t="shared" si="2"/>
        <v>0</v>
      </c>
      <c r="Q40" s="29"/>
      <c r="R40" s="380"/>
      <c r="S40" s="381"/>
      <c r="T40" s="28"/>
      <c r="U40" s="29"/>
    </row>
    <row r="41" spans="1:21" ht="46.5" customHeight="1" x14ac:dyDescent="0.2">
      <c r="A41">
        <v>290</v>
      </c>
      <c r="C41" s="12">
        <v>43024</v>
      </c>
      <c r="D41" s="13" t="str">
        <f>INDEX(ｶﾚﾝﾀﾞｰ!$C$5:$QQ$44,VLOOKUP(初期入力!$D$4,初期入力!$I$3:$K$24,3,0),A41)</f>
        <v>土</v>
      </c>
      <c r="E41" s="89"/>
      <c r="F41" s="28"/>
      <c r="G41" s="13"/>
      <c r="H41" s="308"/>
      <c r="I41" s="309"/>
      <c r="J41" s="15"/>
      <c r="K41" s="13"/>
      <c r="L41" s="45"/>
      <c r="M41" s="12">
        <f t="shared" si="1"/>
        <v>43024</v>
      </c>
      <c r="N41" s="13" t="str">
        <f t="shared" si="1"/>
        <v>土</v>
      </c>
      <c r="O41" s="27">
        <f t="shared" si="1"/>
        <v>0</v>
      </c>
      <c r="P41" s="15">
        <f t="shared" si="2"/>
        <v>0</v>
      </c>
      <c r="Q41" s="29"/>
      <c r="R41" s="380"/>
      <c r="S41" s="381"/>
      <c r="T41" s="28"/>
      <c r="U41" s="29"/>
    </row>
    <row r="42" spans="1:21" ht="46.5" customHeight="1" x14ac:dyDescent="0.2">
      <c r="A42">
        <v>291</v>
      </c>
      <c r="C42" s="12">
        <v>43025</v>
      </c>
      <c r="D42" s="13" t="str">
        <f>INDEX(ｶﾚﾝﾀﾞｰ!$C$5:$QQ$44,VLOOKUP(初期入力!$D$4,初期入力!$I$3:$K$24,3,0),A42)</f>
        <v>日</v>
      </c>
      <c r="E42" s="89"/>
      <c r="F42" s="28"/>
      <c r="G42" s="13"/>
      <c r="H42" s="308"/>
      <c r="I42" s="309"/>
      <c r="J42" s="15"/>
      <c r="K42" s="13"/>
      <c r="L42" s="45"/>
      <c r="M42" s="12">
        <f t="shared" si="1"/>
        <v>43025</v>
      </c>
      <c r="N42" s="13" t="str">
        <f t="shared" si="1"/>
        <v>日</v>
      </c>
      <c r="O42" s="27">
        <f t="shared" si="1"/>
        <v>0</v>
      </c>
      <c r="P42" s="15">
        <f t="shared" si="2"/>
        <v>0</v>
      </c>
      <c r="Q42" s="29"/>
      <c r="R42" s="380"/>
      <c r="S42" s="381"/>
      <c r="T42" s="28"/>
      <c r="U42" s="29"/>
    </row>
    <row r="43" spans="1:21" ht="46.5" customHeight="1" x14ac:dyDescent="0.2">
      <c r="A43">
        <v>292</v>
      </c>
      <c r="C43" s="12">
        <v>43026</v>
      </c>
      <c r="D43" s="13" t="str">
        <f>INDEX(ｶﾚﾝﾀﾞｰ!$C$5:$QQ$44,VLOOKUP(初期入力!$D$4,初期入力!$I$3:$K$24,3,0),A43)</f>
        <v>月</v>
      </c>
      <c r="E43" s="89"/>
      <c r="F43" s="28"/>
      <c r="G43" s="13"/>
      <c r="H43" s="308"/>
      <c r="I43" s="309"/>
      <c r="J43" s="15"/>
      <c r="K43" s="13"/>
      <c r="L43" s="45"/>
      <c r="M43" s="12">
        <f t="shared" si="1"/>
        <v>43026</v>
      </c>
      <c r="N43" s="13" t="str">
        <f t="shared" si="1"/>
        <v>月</v>
      </c>
      <c r="O43" s="27">
        <f t="shared" si="1"/>
        <v>0</v>
      </c>
      <c r="P43" s="15">
        <f t="shared" si="2"/>
        <v>0</v>
      </c>
      <c r="Q43" s="29"/>
      <c r="R43" s="380"/>
      <c r="S43" s="381"/>
      <c r="T43" s="28"/>
      <c r="U43" s="29"/>
    </row>
    <row r="44" spans="1:21" ht="46.5" customHeight="1" x14ac:dyDescent="0.2">
      <c r="A44">
        <v>293</v>
      </c>
      <c r="C44" s="12">
        <v>43027</v>
      </c>
      <c r="D44" s="13" t="str">
        <f>INDEX(ｶﾚﾝﾀﾞｰ!$C$5:$QQ$44,VLOOKUP(初期入力!$D$4,初期入力!$I$3:$K$24,3,0),A44)</f>
        <v>火</v>
      </c>
      <c r="E44" s="89"/>
      <c r="F44" s="28"/>
      <c r="G44" s="13"/>
      <c r="H44" s="308"/>
      <c r="I44" s="309"/>
      <c r="J44" s="15"/>
      <c r="K44" s="13"/>
      <c r="L44" s="45"/>
      <c r="M44" s="12">
        <f t="shared" si="1"/>
        <v>43027</v>
      </c>
      <c r="N44" s="13" t="str">
        <f t="shared" si="1"/>
        <v>火</v>
      </c>
      <c r="O44" s="27">
        <f t="shared" si="1"/>
        <v>0</v>
      </c>
      <c r="P44" s="15">
        <f t="shared" si="2"/>
        <v>0</v>
      </c>
      <c r="Q44" s="29"/>
      <c r="R44" s="380"/>
      <c r="S44" s="381"/>
      <c r="T44" s="28"/>
      <c r="U44" s="29"/>
    </row>
    <row r="45" spans="1:21" ht="46.5" customHeight="1" x14ac:dyDescent="0.2">
      <c r="A45">
        <v>294</v>
      </c>
      <c r="C45" s="12">
        <v>43028</v>
      </c>
      <c r="D45" s="13" t="str">
        <f>INDEX(ｶﾚﾝﾀﾞｰ!$C$5:$QQ$44,VLOOKUP(初期入力!$D$4,初期入力!$I$3:$K$24,3,0),A45)</f>
        <v>水</v>
      </c>
      <c r="E45" s="89"/>
      <c r="F45" s="28"/>
      <c r="G45" s="13"/>
      <c r="H45" s="308"/>
      <c r="I45" s="309"/>
      <c r="J45" s="15"/>
      <c r="K45" s="13"/>
      <c r="L45" s="45"/>
      <c r="M45" s="12">
        <f t="shared" si="1"/>
        <v>43028</v>
      </c>
      <c r="N45" s="13" t="str">
        <f t="shared" si="1"/>
        <v>水</v>
      </c>
      <c r="O45" s="27">
        <f t="shared" si="1"/>
        <v>0</v>
      </c>
      <c r="P45" s="15">
        <f t="shared" si="2"/>
        <v>0</v>
      </c>
      <c r="Q45" s="29"/>
      <c r="R45" s="380"/>
      <c r="S45" s="381"/>
      <c r="T45" s="28"/>
      <c r="U45" s="29"/>
    </row>
    <row r="46" spans="1:21" ht="46.5" customHeight="1" x14ac:dyDescent="0.2">
      <c r="C46" s="11"/>
      <c r="D46" s="13"/>
      <c r="E46" s="89"/>
      <c r="F46" s="28"/>
      <c r="G46" s="13"/>
      <c r="H46" s="308"/>
      <c r="I46" s="309"/>
      <c r="J46" s="15"/>
      <c r="K46" s="13"/>
      <c r="L46" s="45"/>
      <c r="M46" s="12">
        <f t="shared" si="1"/>
        <v>0</v>
      </c>
      <c r="N46" s="13">
        <f t="shared" si="1"/>
        <v>0</v>
      </c>
      <c r="O46" s="27">
        <f t="shared" si="1"/>
        <v>0</v>
      </c>
      <c r="P46" s="15">
        <f t="shared" si="2"/>
        <v>0</v>
      </c>
      <c r="Q46" s="29"/>
      <c r="R46" s="380"/>
      <c r="S46" s="381"/>
      <c r="T46" s="28"/>
      <c r="U46" s="29"/>
    </row>
    <row r="47" spans="1:21" ht="25.5" customHeight="1" x14ac:dyDescent="0.2">
      <c r="C47" s="140" t="s">
        <v>131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 t="s">
        <v>131</v>
      </c>
      <c r="N47" s="140"/>
      <c r="O47" s="140"/>
      <c r="P47" s="140"/>
      <c r="Q47" s="140"/>
      <c r="R47" s="140"/>
      <c r="S47" s="140"/>
      <c r="T47" s="140"/>
      <c r="U47" s="140"/>
    </row>
    <row r="48" spans="1:21" x14ac:dyDescent="0.2">
      <c r="C48" s="14"/>
      <c r="M48" s="14"/>
    </row>
    <row r="49" spans="1:21" ht="14" x14ac:dyDescent="0.2">
      <c r="C49" s="9" t="s">
        <v>25</v>
      </c>
      <c r="M49" s="9" t="s">
        <v>25</v>
      </c>
    </row>
    <row r="50" spans="1:21" ht="22.5" customHeight="1" x14ac:dyDescent="0.2">
      <c r="C50" s="43"/>
      <c r="D50" s="34"/>
      <c r="E50" s="34"/>
      <c r="F50" s="34"/>
      <c r="G50" s="34"/>
      <c r="H50" s="34"/>
      <c r="I50" s="34"/>
      <c r="J50" s="34"/>
      <c r="K50" s="34"/>
      <c r="L50" s="46"/>
      <c r="M50" s="43"/>
      <c r="N50" s="34"/>
      <c r="O50" s="34"/>
      <c r="P50" s="34"/>
      <c r="Q50" s="34"/>
      <c r="R50" s="34"/>
      <c r="S50" s="34"/>
      <c r="T50" s="34"/>
      <c r="U50" s="34"/>
    </row>
    <row r="51" spans="1:21" ht="22.5" customHeight="1" x14ac:dyDescent="0.2">
      <c r="C51" s="44"/>
      <c r="D51" s="35"/>
      <c r="E51" s="35"/>
      <c r="F51" s="35"/>
      <c r="G51" s="35"/>
      <c r="H51" s="35"/>
      <c r="I51" s="35"/>
      <c r="J51" s="35"/>
      <c r="K51" s="35"/>
      <c r="L51" s="46"/>
      <c r="M51" s="44"/>
      <c r="N51" s="35"/>
      <c r="O51" s="35"/>
      <c r="P51" s="35"/>
      <c r="Q51" s="35"/>
      <c r="R51" s="35"/>
      <c r="S51" s="35"/>
      <c r="T51" s="35"/>
      <c r="U51" s="35"/>
    </row>
    <row r="52" spans="1:21" ht="22.5" customHeight="1" x14ac:dyDescent="0.2">
      <c r="C52" s="44"/>
      <c r="D52" s="35"/>
      <c r="E52" s="35"/>
      <c r="F52" s="35"/>
      <c r="G52" s="35"/>
      <c r="H52" s="35"/>
      <c r="I52" s="35"/>
      <c r="J52" s="35"/>
      <c r="K52" s="35"/>
      <c r="L52" s="46"/>
      <c r="M52" s="44"/>
      <c r="N52" s="35"/>
      <c r="O52" s="35"/>
      <c r="P52" s="35"/>
      <c r="Q52" s="35"/>
      <c r="R52" s="35"/>
      <c r="S52" s="35"/>
      <c r="T52" s="35"/>
      <c r="U52" s="35"/>
    </row>
    <row r="53" spans="1:21" ht="22.5" customHeight="1" x14ac:dyDescent="0.2">
      <c r="C53" s="44"/>
      <c r="D53" s="35"/>
      <c r="E53" s="35"/>
      <c r="F53" s="35"/>
      <c r="G53" s="35"/>
      <c r="H53" s="35"/>
      <c r="I53" s="35"/>
      <c r="J53" s="35"/>
      <c r="K53" s="35"/>
      <c r="L53" s="46"/>
      <c r="M53" s="44"/>
      <c r="N53" s="35"/>
      <c r="O53" s="35"/>
      <c r="P53" s="35"/>
      <c r="Q53" s="35"/>
      <c r="R53" s="35"/>
      <c r="S53" s="35"/>
      <c r="T53" s="35"/>
      <c r="U53" s="35"/>
    </row>
    <row r="54" spans="1:21" ht="11.25" customHeight="1" x14ac:dyDescent="0.2"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7"/>
      <c r="N54" s="46"/>
      <c r="O54" s="46"/>
      <c r="P54" s="46"/>
      <c r="Q54" s="46"/>
      <c r="R54" s="46"/>
      <c r="S54" s="46"/>
      <c r="T54" s="46"/>
      <c r="U54" s="46"/>
    </row>
    <row r="55" spans="1:21" ht="11.25" customHeight="1" x14ac:dyDescent="0.2">
      <c r="C55" s="47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6"/>
      <c r="O55" s="46"/>
      <c r="P55" s="46"/>
      <c r="Q55" s="46"/>
      <c r="R55" s="46"/>
      <c r="S55" s="46"/>
      <c r="T55" s="46"/>
      <c r="U55" s="46"/>
    </row>
    <row r="56" spans="1:21" ht="46.5" customHeight="1" x14ac:dyDescent="0.2">
      <c r="A56">
        <v>295</v>
      </c>
      <c r="C56" s="12">
        <v>43029</v>
      </c>
      <c r="D56" s="13" t="str">
        <f>INDEX(ｶﾚﾝﾀﾞｰ!$C$5:$QQ$44,VLOOKUP(初期入力!$D$4,初期入力!$I$3:$K$24,3,0),A56)</f>
        <v>木</v>
      </c>
      <c r="E56" s="89"/>
      <c r="F56" s="28"/>
      <c r="G56" s="13"/>
      <c r="H56" s="308"/>
      <c r="I56" s="309"/>
      <c r="J56" s="15"/>
      <c r="K56" s="13"/>
      <c r="L56" s="45"/>
      <c r="M56" s="12">
        <f t="shared" ref="M56:O66" si="3">C56</f>
        <v>43029</v>
      </c>
      <c r="N56" s="13" t="str">
        <f t="shared" si="3"/>
        <v>木</v>
      </c>
      <c r="O56" s="27">
        <f>E56</f>
        <v>0</v>
      </c>
      <c r="P56" s="15">
        <f t="shared" ref="P56:P66" si="4">F56</f>
        <v>0</v>
      </c>
      <c r="Q56" s="29"/>
      <c r="R56" s="380"/>
      <c r="S56" s="381"/>
      <c r="T56" s="28"/>
      <c r="U56" s="29"/>
    </row>
    <row r="57" spans="1:21" ht="46.5" customHeight="1" x14ac:dyDescent="0.2">
      <c r="A57">
        <v>296</v>
      </c>
      <c r="C57" s="12">
        <v>43030</v>
      </c>
      <c r="D57" s="13" t="str">
        <f>INDEX(ｶﾚﾝﾀﾞｰ!$C$5:$QQ$44,VLOOKUP(初期入力!$D$4,初期入力!$I$3:$K$24,3,0),A57)</f>
        <v>金</v>
      </c>
      <c r="E57" s="89"/>
      <c r="F57" s="28"/>
      <c r="G57" s="13"/>
      <c r="H57" s="308"/>
      <c r="I57" s="309"/>
      <c r="J57" s="15"/>
      <c r="K57" s="13"/>
      <c r="L57" s="45"/>
      <c r="M57" s="12">
        <f t="shared" si="3"/>
        <v>43030</v>
      </c>
      <c r="N57" s="13" t="str">
        <f t="shared" si="3"/>
        <v>金</v>
      </c>
      <c r="O57" s="27">
        <f t="shared" si="3"/>
        <v>0</v>
      </c>
      <c r="P57" s="15">
        <f t="shared" si="4"/>
        <v>0</v>
      </c>
      <c r="Q57" s="29"/>
      <c r="R57" s="380"/>
      <c r="S57" s="381"/>
      <c r="T57" s="28"/>
      <c r="U57" s="29"/>
    </row>
    <row r="58" spans="1:21" ht="46.5" customHeight="1" x14ac:dyDescent="0.2">
      <c r="A58">
        <v>297</v>
      </c>
      <c r="C58" s="12">
        <v>43031</v>
      </c>
      <c r="D58" s="13" t="str">
        <f>INDEX(ｶﾚﾝﾀﾞｰ!$C$5:$QQ$44,VLOOKUP(初期入力!$D$4,初期入力!$I$3:$K$24,3,0),A58)</f>
        <v>土</v>
      </c>
      <c r="E58" s="89"/>
      <c r="F58" s="28"/>
      <c r="G58" s="11"/>
      <c r="H58" s="308"/>
      <c r="I58" s="309"/>
      <c r="J58" s="15"/>
      <c r="K58" s="13"/>
      <c r="L58" s="45"/>
      <c r="M58" s="12">
        <f t="shared" si="3"/>
        <v>43031</v>
      </c>
      <c r="N58" s="13" t="str">
        <f t="shared" si="3"/>
        <v>土</v>
      </c>
      <c r="O58" s="27">
        <f t="shared" si="3"/>
        <v>0</v>
      </c>
      <c r="P58" s="15">
        <f t="shared" si="4"/>
        <v>0</v>
      </c>
      <c r="Q58" s="29"/>
      <c r="R58" s="380"/>
      <c r="S58" s="381"/>
      <c r="T58" s="28"/>
      <c r="U58" s="29"/>
    </row>
    <row r="59" spans="1:21" ht="46.5" customHeight="1" x14ac:dyDescent="0.2">
      <c r="A59">
        <v>298</v>
      </c>
      <c r="C59" s="12">
        <v>43032</v>
      </c>
      <c r="D59" s="13" t="str">
        <f>INDEX(ｶﾚﾝﾀﾞｰ!$C$5:$QQ$44,VLOOKUP(初期入力!$D$4,初期入力!$I$3:$K$24,3,0),A59)</f>
        <v>日</v>
      </c>
      <c r="E59" s="89"/>
      <c r="F59" s="28"/>
      <c r="G59" s="11"/>
      <c r="H59" s="308"/>
      <c r="I59" s="309"/>
      <c r="J59" s="15"/>
      <c r="K59" s="13"/>
      <c r="L59" s="45"/>
      <c r="M59" s="12">
        <f t="shared" si="3"/>
        <v>43032</v>
      </c>
      <c r="N59" s="13" t="str">
        <f t="shared" si="3"/>
        <v>日</v>
      </c>
      <c r="O59" s="27">
        <f t="shared" si="3"/>
        <v>0</v>
      </c>
      <c r="P59" s="15">
        <f t="shared" si="4"/>
        <v>0</v>
      </c>
      <c r="Q59" s="29"/>
      <c r="R59" s="380"/>
      <c r="S59" s="381"/>
      <c r="T59" s="28"/>
      <c r="U59" s="29"/>
    </row>
    <row r="60" spans="1:21" ht="46.5" customHeight="1" x14ac:dyDescent="0.2">
      <c r="A60">
        <v>299</v>
      </c>
      <c r="C60" s="12">
        <v>43033</v>
      </c>
      <c r="D60" s="13" t="str">
        <f>INDEX(ｶﾚﾝﾀﾞｰ!$C$5:$QQ$44,VLOOKUP(初期入力!$D$4,初期入力!$I$3:$K$24,3,0),A60)</f>
        <v>月</v>
      </c>
      <c r="E60" s="89"/>
      <c r="F60" s="28"/>
      <c r="G60" s="13"/>
      <c r="H60" s="308"/>
      <c r="I60" s="309"/>
      <c r="J60" s="15"/>
      <c r="K60" s="13"/>
      <c r="L60" s="45"/>
      <c r="M60" s="12">
        <f t="shared" si="3"/>
        <v>43033</v>
      </c>
      <c r="N60" s="13" t="str">
        <f t="shared" si="3"/>
        <v>月</v>
      </c>
      <c r="O60" s="27">
        <f t="shared" si="3"/>
        <v>0</v>
      </c>
      <c r="P60" s="15">
        <f t="shared" si="4"/>
        <v>0</v>
      </c>
      <c r="Q60" s="29"/>
      <c r="R60" s="380"/>
      <c r="S60" s="381"/>
      <c r="T60" s="28"/>
      <c r="U60" s="29"/>
    </row>
    <row r="61" spans="1:21" ht="46.5" customHeight="1" x14ac:dyDescent="0.2">
      <c r="A61">
        <v>300</v>
      </c>
      <c r="C61" s="12">
        <v>43034</v>
      </c>
      <c r="D61" s="13" t="str">
        <f>INDEX(ｶﾚﾝﾀﾞｰ!$C$5:$QQ$44,VLOOKUP(初期入力!$D$4,初期入力!$I$3:$K$24,3,0),A61)</f>
        <v>火</v>
      </c>
      <c r="E61" s="89"/>
      <c r="F61" s="28"/>
      <c r="G61" s="13"/>
      <c r="H61" s="308"/>
      <c r="I61" s="309"/>
      <c r="J61" s="15"/>
      <c r="K61" s="13"/>
      <c r="L61" s="45"/>
      <c r="M61" s="12">
        <f t="shared" si="3"/>
        <v>43034</v>
      </c>
      <c r="N61" s="13" t="str">
        <f t="shared" si="3"/>
        <v>火</v>
      </c>
      <c r="O61" s="27">
        <f t="shared" si="3"/>
        <v>0</v>
      </c>
      <c r="P61" s="15">
        <f t="shared" si="4"/>
        <v>0</v>
      </c>
      <c r="Q61" s="29"/>
      <c r="R61" s="380"/>
      <c r="S61" s="381"/>
      <c r="T61" s="28"/>
      <c r="U61" s="29"/>
    </row>
    <row r="62" spans="1:21" ht="46.5" customHeight="1" x14ac:dyDescent="0.2">
      <c r="A62">
        <v>301</v>
      </c>
      <c r="C62" s="12">
        <v>43035</v>
      </c>
      <c r="D62" s="13" t="str">
        <f>INDEX(ｶﾚﾝﾀﾞｰ!$C$5:$QQ$44,VLOOKUP(初期入力!$D$4,初期入力!$I$3:$K$24,3,0),A62)</f>
        <v>水</v>
      </c>
      <c r="E62" s="89"/>
      <c r="F62" s="28"/>
      <c r="G62" s="13"/>
      <c r="H62" s="308"/>
      <c r="I62" s="309"/>
      <c r="J62" s="15"/>
      <c r="K62" s="13"/>
      <c r="L62" s="45"/>
      <c r="M62" s="12">
        <f t="shared" si="3"/>
        <v>43035</v>
      </c>
      <c r="N62" s="13" t="str">
        <f t="shared" si="3"/>
        <v>水</v>
      </c>
      <c r="O62" s="27">
        <f t="shared" si="3"/>
        <v>0</v>
      </c>
      <c r="P62" s="15">
        <f t="shared" si="4"/>
        <v>0</v>
      </c>
      <c r="Q62" s="29"/>
      <c r="R62" s="380"/>
      <c r="S62" s="381"/>
      <c r="T62" s="28"/>
      <c r="U62" s="29"/>
    </row>
    <row r="63" spans="1:21" ht="46.5" customHeight="1" x14ac:dyDescent="0.2">
      <c r="A63">
        <v>302</v>
      </c>
      <c r="C63" s="12">
        <v>43036</v>
      </c>
      <c r="D63" s="13" t="str">
        <f>INDEX(ｶﾚﾝﾀﾞｰ!$C$5:$QQ$44,VLOOKUP(初期入力!$D$4,初期入力!$I$3:$K$24,3,0),A63)</f>
        <v>木</v>
      </c>
      <c r="E63" s="89"/>
      <c r="F63" s="28"/>
      <c r="G63" s="13"/>
      <c r="H63" s="308"/>
      <c r="I63" s="309"/>
      <c r="J63" s="15"/>
      <c r="K63" s="13"/>
      <c r="L63" s="45"/>
      <c r="M63" s="12">
        <f t="shared" si="3"/>
        <v>43036</v>
      </c>
      <c r="N63" s="13" t="str">
        <f t="shared" si="3"/>
        <v>木</v>
      </c>
      <c r="O63" s="27">
        <f t="shared" si="3"/>
        <v>0</v>
      </c>
      <c r="P63" s="15">
        <f t="shared" si="4"/>
        <v>0</v>
      </c>
      <c r="Q63" s="29"/>
      <c r="R63" s="380"/>
      <c r="S63" s="381"/>
      <c r="T63" s="28"/>
      <c r="U63" s="29"/>
    </row>
    <row r="64" spans="1:21" ht="46.5" customHeight="1" x14ac:dyDescent="0.2">
      <c r="A64">
        <v>303</v>
      </c>
      <c r="C64" s="12">
        <v>43037</v>
      </c>
      <c r="D64" s="13" t="str">
        <f>INDEX(ｶﾚﾝﾀﾞｰ!$C$5:$QQ$44,VLOOKUP(初期入力!$D$4,初期入力!$I$3:$K$24,3,0),A64)</f>
        <v>金</v>
      </c>
      <c r="E64" s="89"/>
      <c r="F64" s="28"/>
      <c r="G64" s="13"/>
      <c r="H64" s="308"/>
      <c r="I64" s="309"/>
      <c r="J64" s="15"/>
      <c r="K64" s="13"/>
      <c r="L64" s="45"/>
      <c r="M64" s="12">
        <f t="shared" si="3"/>
        <v>43037</v>
      </c>
      <c r="N64" s="13" t="str">
        <f t="shared" si="3"/>
        <v>金</v>
      </c>
      <c r="O64" s="27">
        <f t="shared" si="3"/>
        <v>0</v>
      </c>
      <c r="P64" s="15">
        <f t="shared" si="4"/>
        <v>0</v>
      </c>
      <c r="Q64" s="29"/>
      <c r="R64" s="380"/>
      <c r="S64" s="381"/>
      <c r="T64" s="28"/>
      <c r="U64" s="29"/>
    </row>
    <row r="65" spans="1:21" ht="46.5" customHeight="1" x14ac:dyDescent="0.2">
      <c r="A65">
        <v>304</v>
      </c>
      <c r="C65" s="12">
        <v>43038</v>
      </c>
      <c r="D65" s="13" t="str">
        <f>INDEX(ｶﾚﾝﾀﾞｰ!$C$5:$QQ$44,VLOOKUP(初期入力!$D$4,初期入力!$I$3:$K$24,3,0),A65)</f>
        <v>土</v>
      </c>
      <c r="E65" s="89"/>
      <c r="F65" s="28"/>
      <c r="G65" s="13"/>
      <c r="H65" s="308"/>
      <c r="I65" s="309"/>
      <c r="J65" s="15"/>
      <c r="K65" s="13"/>
      <c r="L65" s="45"/>
      <c r="M65" s="12">
        <f t="shared" si="3"/>
        <v>43038</v>
      </c>
      <c r="N65" s="13" t="str">
        <f t="shared" si="3"/>
        <v>土</v>
      </c>
      <c r="O65" s="27">
        <f t="shared" si="3"/>
        <v>0</v>
      </c>
      <c r="P65" s="15">
        <f t="shared" si="4"/>
        <v>0</v>
      </c>
      <c r="Q65" s="29"/>
      <c r="R65" s="380"/>
      <c r="S65" s="381"/>
      <c r="T65" s="28"/>
      <c r="U65" s="29"/>
    </row>
    <row r="66" spans="1:21" ht="46.5" customHeight="1" x14ac:dyDescent="0.2">
      <c r="A66">
        <v>305</v>
      </c>
      <c r="C66" s="12">
        <v>43039</v>
      </c>
      <c r="D66" s="13" t="str">
        <f>INDEX(ｶﾚﾝﾀﾞｰ!$C$5:$QQ$44,VLOOKUP(初期入力!$D$4,初期入力!$I$3:$K$24,3,0),A66)</f>
        <v>日</v>
      </c>
      <c r="E66" s="89"/>
      <c r="F66" s="28"/>
      <c r="G66" s="13"/>
      <c r="H66" s="308"/>
      <c r="I66" s="309"/>
      <c r="J66" s="15"/>
      <c r="K66" s="13"/>
      <c r="L66" s="45"/>
      <c r="M66" s="12">
        <f t="shared" si="3"/>
        <v>43039</v>
      </c>
      <c r="N66" s="13" t="str">
        <f t="shared" si="3"/>
        <v>日</v>
      </c>
      <c r="O66" s="27">
        <f t="shared" si="3"/>
        <v>0</v>
      </c>
      <c r="P66" s="15">
        <f t="shared" si="4"/>
        <v>0</v>
      </c>
      <c r="Q66" s="29"/>
      <c r="R66" s="380"/>
      <c r="S66" s="381"/>
      <c r="T66" s="28"/>
      <c r="U66" s="29"/>
    </row>
    <row r="67" spans="1:21" ht="25.5" customHeight="1" x14ac:dyDescent="0.2">
      <c r="C67" s="140" t="s">
        <v>131</v>
      </c>
      <c r="D67" s="140"/>
      <c r="E67" s="140"/>
      <c r="F67" s="140"/>
      <c r="G67" s="140"/>
      <c r="H67" s="140"/>
      <c r="I67" s="140"/>
      <c r="J67" s="140"/>
      <c r="K67" s="140"/>
      <c r="L67" s="140"/>
      <c r="M67" s="140" t="s">
        <v>131</v>
      </c>
      <c r="N67" s="140"/>
      <c r="O67" s="140"/>
      <c r="P67" s="140"/>
      <c r="Q67" s="140"/>
      <c r="R67" s="140"/>
      <c r="S67" s="140"/>
      <c r="T67" s="140"/>
      <c r="U67" s="140"/>
    </row>
    <row r="68" spans="1:21" x14ac:dyDescent="0.2">
      <c r="C68" s="14"/>
      <c r="M68" s="14"/>
    </row>
    <row r="69" spans="1:21" ht="14" x14ac:dyDescent="0.2">
      <c r="C69" s="9" t="s">
        <v>25</v>
      </c>
      <c r="M69" s="9" t="s">
        <v>25</v>
      </c>
    </row>
    <row r="70" spans="1:21" ht="22.5" customHeight="1" x14ac:dyDescent="0.2">
      <c r="C70" s="43"/>
      <c r="D70" s="34"/>
      <c r="E70" s="34"/>
      <c r="F70" s="34"/>
      <c r="G70" s="34"/>
      <c r="H70" s="34"/>
      <c r="I70" s="34"/>
      <c r="J70" s="34"/>
      <c r="K70" s="34"/>
      <c r="L70" s="46"/>
      <c r="M70" s="43"/>
      <c r="N70" s="34"/>
      <c r="O70" s="34"/>
      <c r="P70" s="34"/>
      <c r="Q70" s="34"/>
      <c r="R70" s="34"/>
      <c r="S70" s="34"/>
      <c r="T70" s="34"/>
      <c r="U70" s="34"/>
    </row>
    <row r="71" spans="1:21" ht="22.5" customHeight="1" x14ac:dyDescent="0.2">
      <c r="C71" s="44"/>
      <c r="D71" s="35"/>
      <c r="E71" s="35"/>
      <c r="F71" s="35"/>
      <c r="G71" s="35"/>
      <c r="H71" s="35"/>
      <c r="I71" s="35"/>
      <c r="J71" s="35"/>
      <c r="K71" s="35"/>
      <c r="L71" s="46"/>
      <c r="M71" s="44"/>
      <c r="N71" s="35"/>
      <c r="O71" s="35"/>
      <c r="P71" s="35"/>
      <c r="Q71" s="35"/>
      <c r="R71" s="35"/>
      <c r="S71" s="35"/>
      <c r="T71" s="35"/>
      <c r="U71" s="35"/>
    </row>
    <row r="72" spans="1:21" ht="22.5" customHeight="1" x14ac:dyDescent="0.2">
      <c r="C72" s="44"/>
      <c r="D72" s="35"/>
      <c r="E72" s="35"/>
      <c r="F72" s="35"/>
      <c r="G72" s="35"/>
      <c r="H72" s="35"/>
      <c r="I72" s="35"/>
      <c r="J72" s="35"/>
      <c r="K72" s="35"/>
      <c r="L72" s="46"/>
      <c r="M72" s="44"/>
      <c r="N72" s="35"/>
      <c r="O72" s="35"/>
      <c r="P72" s="35"/>
      <c r="Q72" s="35"/>
      <c r="R72" s="35"/>
      <c r="S72" s="35"/>
      <c r="T72" s="35"/>
      <c r="U72" s="35"/>
    </row>
    <row r="73" spans="1:21" ht="22.5" customHeight="1" x14ac:dyDescent="0.2">
      <c r="C73" s="44"/>
      <c r="D73" s="35"/>
      <c r="E73" s="35"/>
      <c r="F73" s="35"/>
      <c r="G73" s="35"/>
      <c r="H73" s="35"/>
      <c r="I73" s="35"/>
      <c r="J73" s="35"/>
      <c r="K73" s="35"/>
      <c r="L73" s="46"/>
      <c r="M73" s="44"/>
      <c r="N73" s="35"/>
      <c r="O73" s="35"/>
      <c r="P73" s="35"/>
      <c r="Q73" s="35"/>
      <c r="R73" s="35"/>
      <c r="S73" s="35"/>
      <c r="T73" s="35"/>
      <c r="U73" s="35"/>
    </row>
    <row r="74" spans="1:21" ht="11.25" customHeight="1" x14ac:dyDescent="0.2">
      <c r="C74" s="47"/>
      <c r="D74" s="46"/>
      <c r="E74" s="46"/>
      <c r="F74" s="46"/>
      <c r="G74" s="46"/>
      <c r="H74" s="46"/>
      <c r="I74" s="46"/>
      <c r="J74" s="46"/>
      <c r="K74" s="46"/>
      <c r="L74" s="46"/>
      <c r="M74" s="47"/>
      <c r="N74" s="46"/>
      <c r="O74" s="46"/>
      <c r="P74" s="46"/>
      <c r="Q74" s="46"/>
      <c r="R74" s="46"/>
      <c r="S74" s="46"/>
      <c r="T74" s="46"/>
      <c r="U74" s="46"/>
    </row>
    <row r="75" spans="1:21" x14ac:dyDescent="0.2">
      <c r="C75" s="8"/>
      <c r="M75" s="8"/>
    </row>
  </sheetData>
  <sheetProtection sheet="1" objects="1" scenarios="1"/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A00-000000000000}">
      <formula1>$X$5:$X$7</formula1>
    </dataValidation>
    <dataValidation type="list" allowBlank="1" showInputMessage="1" showErrorMessage="1" sqref="F56:F66 F36:F46 F16:F26 T56:T66 T36:T46 T16:T26" xr:uid="{00000000-0002-0000-0A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75"/>
  <sheetViews>
    <sheetView showGridLines="0" showZeros="0" topLeftCell="B1" zoomScaleNormal="100" workbookViewId="0">
      <pane ySplit="15" topLeftCell="A20" activePane="bottomLeft" state="frozen"/>
      <selection activeCell="N17" sqref="N17"/>
      <selection pane="bottomLeft" activeCell="T16" sqref="T16:T25"/>
    </sheetView>
  </sheetViews>
  <sheetFormatPr defaultRowHeight="13" x14ac:dyDescent="0.2"/>
  <cols>
    <col min="1" max="1" width="3.81640625" hidden="1" customWidth="1"/>
    <col min="2" max="2" width="3.81640625" customWidth="1"/>
    <col min="3" max="3" width="9.36328125" bestFit="1" customWidth="1"/>
    <col min="4" max="4" width="6.179687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customWidth="1"/>
    <col min="13" max="13" width="9.36328125" bestFit="1" customWidth="1"/>
    <col min="14" max="14" width="6.179687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 x14ac:dyDescent="0.2">
      <c r="C1" s="167" t="s">
        <v>159</v>
      </c>
      <c r="D1" s="161" t="e">
        <f>'実績調書(監督員用)'!M87</f>
        <v>#DIV/0!</v>
      </c>
      <c r="E1" s="162" t="e">
        <f>'実績調書(監督員用)'!P87</f>
        <v>#DIV/0!</v>
      </c>
      <c r="Q1" s="167" t="s">
        <v>160</v>
      </c>
      <c r="R1" s="163" t="str">
        <f>'実績調書(監督員用)'!M91</f>
        <v/>
      </c>
      <c r="S1" s="164" t="str">
        <f>'実績調書(監督員用)'!P91</f>
        <v/>
      </c>
      <c r="T1" s="164"/>
      <c r="U1" s="165"/>
    </row>
    <row r="2" spans="1:24" ht="13.25" x14ac:dyDescent="0.2">
      <c r="D2" s="160"/>
      <c r="E2" s="1"/>
      <c r="Q2" s="160"/>
    </row>
    <row r="3" spans="1:24" x14ac:dyDescent="0.2">
      <c r="C3" s="14" t="s">
        <v>19</v>
      </c>
      <c r="M3" s="14" t="s">
        <v>19</v>
      </c>
    </row>
    <row r="4" spans="1:24" ht="19" x14ac:dyDescent="0.2">
      <c r="C4" s="297" t="s">
        <v>30</v>
      </c>
      <c r="D4" s="297"/>
      <c r="E4" s="297"/>
      <c r="F4" s="297"/>
      <c r="G4" s="297"/>
      <c r="H4" s="297"/>
      <c r="I4" s="297"/>
      <c r="J4" s="297"/>
      <c r="K4" s="297"/>
      <c r="L4" s="6"/>
      <c r="M4" s="297" t="s">
        <v>32</v>
      </c>
      <c r="N4" s="297"/>
      <c r="O4" s="297"/>
      <c r="P4" s="297"/>
      <c r="Q4" s="297"/>
      <c r="R4" s="297"/>
      <c r="S4" s="297"/>
      <c r="T4" s="297"/>
      <c r="U4" s="297"/>
      <c r="V4" s="6"/>
      <c r="W4" s="6"/>
    </row>
    <row r="5" spans="1:24" ht="13.25" x14ac:dyDescent="0.2">
      <c r="C5" s="7"/>
      <c r="M5" s="7"/>
      <c r="X5" s="4"/>
    </row>
    <row r="6" spans="1:24" x14ac:dyDescent="0.2">
      <c r="C6" s="7"/>
      <c r="I6" s="382" t="str">
        <f>初期入力!$D$6</f>
        <v>○○建設株式会社</v>
      </c>
      <c r="J6" s="382"/>
      <c r="K6" s="382"/>
      <c r="M6" s="7"/>
      <c r="S6" s="382" t="str">
        <f>初期入力!$D$6</f>
        <v>○○建設株式会社</v>
      </c>
      <c r="T6" s="382"/>
      <c r="U6" s="382"/>
      <c r="X6" s="3" t="s">
        <v>12</v>
      </c>
    </row>
    <row r="7" spans="1:24" ht="13.5" customHeight="1" x14ac:dyDescent="0.2">
      <c r="C7" s="5"/>
      <c r="D7" s="382" t="str">
        <f>初期入力!$D$5</f>
        <v>経営体　○○地区　１工区</v>
      </c>
      <c r="E7" s="382"/>
      <c r="F7" s="382"/>
      <c r="I7" s="382"/>
      <c r="J7" s="382"/>
      <c r="K7" s="382"/>
      <c r="M7" s="5"/>
      <c r="N7" s="382" t="str">
        <f>初期入力!$D$5</f>
        <v>経営体　○○地区　１工区</v>
      </c>
      <c r="O7" s="382"/>
      <c r="P7" s="382"/>
      <c r="S7" s="382"/>
      <c r="T7" s="382"/>
      <c r="U7" s="382"/>
      <c r="X7" s="3" t="s">
        <v>38</v>
      </c>
    </row>
    <row r="8" spans="1:24" ht="14" x14ac:dyDescent="0.2">
      <c r="C8" s="9" t="s">
        <v>26</v>
      </c>
      <c r="D8" s="383"/>
      <c r="E8" s="383"/>
      <c r="F8" s="383"/>
      <c r="H8" s="10" t="s">
        <v>27</v>
      </c>
      <c r="I8" s="383"/>
      <c r="J8" s="383"/>
      <c r="K8" s="383"/>
      <c r="L8" s="33"/>
      <c r="M8" s="9" t="s">
        <v>26</v>
      </c>
      <c r="N8" s="383"/>
      <c r="O8" s="383"/>
      <c r="P8" s="383"/>
      <c r="R8" s="10" t="s">
        <v>27</v>
      </c>
      <c r="S8" s="383"/>
      <c r="T8" s="383"/>
      <c r="U8" s="383"/>
    </row>
    <row r="9" spans="1:24" ht="13.25" x14ac:dyDescent="0.2">
      <c r="W9" s="4"/>
      <c r="X9" s="4"/>
    </row>
    <row r="10" spans="1:24" ht="14" x14ac:dyDescent="0.2">
      <c r="C10" s="5"/>
      <c r="H10" s="9" t="s">
        <v>28</v>
      </c>
      <c r="I10" s="384" t="str">
        <f>初期入力!$D$7</f>
        <v>○○　○○</v>
      </c>
      <c r="J10" s="384"/>
      <c r="K10" s="384"/>
      <c r="L10" s="33"/>
      <c r="M10" s="5"/>
      <c r="R10" s="9" t="s">
        <v>28</v>
      </c>
      <c r="S10" s="384" t="str">
        <f>初期入力!$D$7</f>
        <v>○○　○○</v>
      </c>
      <c r="T10" s="384"/>
      <c r="U10" s="384"/>
      <c r="W10" s="138" t="s">
        <v>16</v>
      </c>
      <c r="X10" s="3" t="s">
        <v>52</v>
      </c>
    </row>
    <row r="11" spans="1:24" x14ac:dyDescent="0.2">
      <c r="C11" s="5"/>
      <c r="M11" s="5"/>
      <c r="W11" s="139" t="s">
        <v>15</v>
      </c>
      <c r="X11" s="3" t="s">
        <v>97</v>
      </c>
    </row>
    <row r="12" spans="1:24" x14ac:dyDescent="0.2">
      <c r="C12" s="305" t="s">
        <v>46</v>
      </c>
      <c r="D12" s="305" t="s">
        <v>47</v>
      </c>
      <c r="E12" s="295" t="s">
        <v>20</v>
      </c>
      <c r="F12" s="296"/>
      <c r="G12" s="296" t="s">
        <v>21</v>
      </c>
      <c r="H12" s="296"/>
      <c r="I12" s="296"/>
      <c r="J12" s="296"/>
      <c r="K12" s="296"/>
      <c r="L12" s="45"/>
      <c r="M12" s="305" t="s">
        <v>46</v>
      </c>
      <c r="N12" s="305" t="s">
        <v>47</v>
      </c>
      <c r="O12" s="295" t="s">
        <v>20</v>
      </c>
      <c r="P12" s="296"/>
      <c r="Q12" s="296" t="s">
        <v>21</v>
      </c>
      <c r="R12" s="296"/>
      <c r="S12" s="296"/>
      <c r="T12" s="296"/>
      <c r="U12" s="296"/>
    </row>
    <row r="13" spans="1:24" x14ac:dyDescent="0.2">
      <c r="C13" s="306"/>
      <c r="D13" s="306"/>
      <c r="E13" s="295"/>
      <c r="F13" s="296"/>
      <c r="G13" s="296"/>
      <c r="H13" s="296"/>
      <c r="I13" s="296"/>
      <c r="J13" s="296"/>
      <c r="K13" s="296"/>
      <c r="L13" s="45"/>
      <c r="M13" s="306"/>
      <c r="N13" s="306"/>
      <c r="O13" s="295"/>
      <c r="P13" s="296"/>
      <c r="Q13" s="296"/>
      <c r="R13" s="296"/>
      <c r="S13" s="296"/>
      <c r="T13" s="296"/>
      <c r="U13" s="296"/>
    </row>
    <row r="14" spans="1:24" x14ac:dyDescent="0.2">
      <c r="C14" s="306"/>
      <c r="D14" s="306"/>
      <c r="E14" s="295" t="s">
        <v>22</v>
      </c>
      <c r="F14" s="296"/>
      <c r="G14" s="296" t="s">
        <v>29</v>
      </c>
      <c r="H14" s="296" t="s">
        <v>23</v>
      </c>
      <c r="I14" s="296"/>
      <c r="J14" s="296"/>
      <c r="K14" s="296" t="s">
        <v>24</v>
      </c>
      <c r="L14" s="45"/>
      <c r="M14" s="306"/>
      <c r="N14" s="306"/>
      <c r="O14" s="295" t="s">
        <v>22</v>
      </c>
      <c r="P14" s="296"/>
      <c r="Q14" s="296" t="s">
        <v>29</v>
      </c>
      <c r="R14" s="296" t="s">
        <v>23</v>
      </c>
      <c r="S14" s="296"/>
      <c r="T14" s="296"/>
      <c r="U14" s="296" t="s">
        <v>24</v>
      </c>
    </row>
    <row r="15" spans="1:24" x14ac:dyDescent="0.2">
      <c r="C15" s="307"/>
      <c r="D15" s="307"/>
      <c r="E15" s="295"/>
      <c r="F15" s="296"/>
      <c r="G15" s="296"/>
      <c r="H15" s="296"/>
      <c r="I15" s="296"/>
      <c r="J15" s="296"/>
      <c r="K15" s="296"/>
      <c r="L15" s="45"/>
      <c r="M15" s="307"/>
      <c r="N15" s="307"/>
      <c r="O15" s="295"/>
      <c r="P15" s="296"/>
      <c r="Q15" s="296"/>
      <c r="R15" s="296"/>
      <c r="S15" s="296"/>
      <c r="T15" s="296"/>
      <c r="U15" s="296"/>
    </row>
    <row r="16" spans="1:24" ht="46.5" customHeight="1" x14ac:dyDescent="0.2">
      <c r="A16">
        <v>306</v>
      </c>
      <c r="C16" s="12">
        <v>43040</v>
      </c>
      <c r="D16" s="13" t="str">
        <f>INDEX(ｶﾚﾝﾀﾞｰ!$C$5:$QQ$44,VLOOKUP(初期入力!$D$4,初期入力!$I$3:$K$24,3,0),A16)</f>
        <v>月</v>
      </c>
      <c r="E16" s="89"/>
      <c r="F16" s="28"/>
      <c r="G16" s="13"/>
      <c r="H16" s="308"/>
      <c r="I16" s="309"/>
      <c r="J16" s="15"/>
      <c r="K16" s="13"/>
      <c r="L16" s="45"/>
      <c r="M16" s="12">
        <f>C16</f>
        <v>43040</v>
      </c>
      <c r="N16" s="13" t="str">
        <f>D16</f>
        <v>月</v>
      </c>
      <c r="O16" s="27">
        <f>E16</f>
        <v>0</v>
      </c>
      <c r="P16" s="15">
        <f>F16</f>
        <v>0</v>
      </c>
      <c r="Q16" s="29"/>
      <c r="R16" s="380"/>
      <c r="S16" s="381"/>
      <c r="T16" s="28"/>
      <c r="U16" s="29"/>
    </row>
    <row r="17" spans="1:21" ht="46.5" customHeight="1" x14ac:dyDescent="0.2">
      <c r="A17">
        <v>307</v>
      </c>
      <c r="C17" s="12">
        <v>43041</v>
      </c>
      <c r="D17" s="13" t="str">
        <f>INDEX(ｶﾚﾝﾀﾞｰ!$C$5:$QQ$44,VLOOKUP(初期入力!$D$4,初期入力!$I$3:$K$24,3,0),A17)</f>
        <v>火</v>
      </c>
      <c r="E17" s="89"/>
      <c r="F17" s="28"/>
      <c r="G17" s="13"/>
      <c r="H17" s="308"/>
      <c r="I17" s="309"/>
      <c r="J17" s="15"/>
      <c r="K17" s="13"/>
      <c r="L17" s="45"/>
      <c r="M17" s="12">
        <f t="shared" ref="M17:P26" si="0">C17</f>
        <v>43041</v>
      </c>
      <c r="N17" s="13" t="str">
        <f t="shared" si="0"/>
        <v>火</v>
      </c>
      <c r="O17" s="27">
        <f t="shared" si="0"/>
        <v>0</v>
      </c>
      <c r="P17" s="15">
        <f>F17</f>
        <v>0</v>
      </c>
      <c r="Q17" s="29"/>
      <c r="R17" s="380"/>
      <c r="S17" s="381"/>
      <c r="T17" s="28"/>
      <c r="U17" s="29"/>
    </row>
    <row r="18" spans="1:21" ht="46.5" customHeight="1" x14ac:dyDescent="0.2">
      <c r="A18">
        <v>308</v>
      </c>
      <c r="C18" s="12">
        <v>43042</v>
      </c>
      <c r="D18" s="13" t="str">
        <f>INDEX(ｶﾚﾝﾀﾞｰ!$C$5:$QQ$44,VLOOKUP(初期入力!$D$4,初期入力!$I$3:$K$24,3,0),A18)</f>
        <v>水</v>
      </c>
      <c r="E18" s="89"/>
      <c r="F18" s="28"/>
      <c r="G18" s="11"/>
      <c r="H18" s="308"/>
      <c r="I18" s="309"/>
      <c r="J18" s="15"/>
      <c r="K18" s="13"/>
      <c r="L18" s="45"/>
      <c r="M18" s="12">
        <f t="shared" si="0"/>
        <v>43042</v>
      </c>
      <c r="N18" s="13" t="str">
        <f t="shared" si="0"/>
        <v>水</v>
      </c>
      <c r="O18" s="27">
        <f t="shared" si="0"/>
        <v>0</v>
      </c>
      <c r="P18" s="15">
        <f t="shared" si="0"/>
        <v>0</v>
      </c>
      <c r="Q18" s="29"/>
      <c r="R18" s="380"/>
      <c r="S18" s="381"/>
      <c r="T18" s="28"/>
      <c r="U18" s="29"/>
    </row>
    <row r="19" spans="1:21" ht="46.5" customHeight="1" x14ac:dyDescent="0.2">
      <c r="A19">
        <v>309</v>
      </c>
      <c r="C19" s="12">
        <v>43043</v>
      </c>
      <c r="D19" s="13" t="str">
        <f>INDEX(ｶﾚﾝﾀﾞｰ!$C$5:$QQ$44,VLOOKUP(初期入力!$D$4,初期入力!$I$3:$K$24,3,0),A19)</f>
        <v>木</v>
      </c>
      <c r="E19" s="89"/>
      <c r="F19" s="28"/>
      <c r="G19" s="11"/>
      <c r="H19" s="308"/>
      <c r="I19" s="309"/>
      <c r="J19" s="15"/>
      <c r="K19" s="13"/>
      <c r="L19" s="45"/>
      <c r="M19" s="12">
        <f t="shared" si="0"/>
        <v>43043</v>
      </c>
      <c r="N19" s="13" t="str">
        <f t="shared" si="0"/>
        <v>木</v>
      </c>
      <c r="O19" s="27">
        <f t="shared" si="0"/>
        <v>0</v>
      </c>
      <c r="P19" s="15">
        <f t="shared" si="0"/>
        <v>0</v>
      </c>
      <c r="Q19" s="29"/>
      <c r="R19" s="380"/>
      <c r="S19" s="381"/>
      <c r="T19" s="28"/>
      <c r="U19" s="29"/>
    </row>
    <row r="20" spans="1:21" ht="46.5" customHeight="1" x14ac:dyDescent="0.2">
      <c r="A20">
        <v>310</v>
      </c>
      <c r="C20" s="12">
        <v>43044</v>
      </c>
      <c r="D20" s="13" t="str">
        <f>INDEX(ｶﾚﾝﾀﾞｰ!$C$5:$QQ$44,VLOOKUP(初期入力!$D$4,初期入力!$I$3:$K$24,3,0),A20)</f>
        <v>金</v>
      </c>
      <c r="E20" s="89"/>
      <c r="F20" s="28"/>
      <c r="G20" s="13"/>
      <c r="H20" s="308"/>
      <c r="I20" s="309"/>
      <c r="J20" s="15"/>
      <c r="K20" s="13"/>
      <c r="L20" s="45"/>
      <c r="M20" s="12">
        <f t="shared" si="0"/>
        <v>43044</v>
      </c>
      <c r="N20" s="13" t="str">
        <f t="shared" si="0"/>
        <v>金</v>
      </c>
      <c r="O20" s="27">
        <f t="shared" si="0"/>
        <v>0</v>
      </c>
      <c r="P20" s="15">
        <f t="shared" si="0"/>
        <v>0</v>
      </c>
      <c r="Q20" s="29"/>
      <c r="R20" s="380"/>
      <c r="S20" s="381"/>
      <c r="T20" s="28"/>
      <c r="U20" s="29"/>
    </row>
    <row r="21" spans="1:21" ht="46.5" customHeight="1" x14ac:dyDescent="0.2">
      <c r="A21">
        <v>311</v>
      </c>
      <c r="C21" s="12">
        <v>43045</v>
      </c>
      <c r="D21" s="13" t="str">
        <f>INDEX(ｶﾚﾝﾀﾞｰ!$C$5:$QQ$44,VLOOKUP(初期入力!$D$4,初期入力!$I$3:$K$24,3,0),A21)</f>
        <v>土</v>
      </c>
      <c r="E21" s="89"/>
      <c r="F21" s="28"/>
      <c r="G21" s="13"/>
      <c r="H21" s="308"/>
      <c r="I21" s="309"/>
      <c r="J21" s="15"/>
      <c r="K21" s="13"/>
      <c r="L21" s="45"/>
      <c r="M21" s="12">
        <f t="shared" si="0"/>
        <v>43045</v>
      </c>
      <c r="N21" s="13" t="str">
        <f t="shared" si="0"/>
        <v>土</v>
      </c>
      <c r="O21" s="27">
        <f t="shared" si="0"/>
        <v>0</v>
      </c>
      <c r="P21" s="15">
        <f t="shared" si="0"/>
        <v>0</v>
      </c>
      <c r="Q21" s="29"/>
      <c r="R21" s="380"/>
      <c r="S21" s="381"/>
      <c r="T21" s="28"/>
      <c r="U21" s="29"/>
    </row>
    <row r="22" spans="1:21" ht="46.5" customHeight="1" x14ac:dyDescent="0.2">
      <c r="A22">
        <v>312</v>
      </c>
      <c r="C22" s="12">
        <v>43046</v>
      </c>
      <c r="D22" s="13" t="str">
        <f>INDEX(ｶﾚﾝﾀﾞｰ!$C$5:$QQ$44,VLOOKUP(初期入力!$D$4,初期入力!$I$3:$K$24,3,0),A22)</f>
        <v>日</v>
      </c>
      <c r="E22" s="89"/>
      <c r="F22" s="28"/>
      <c r="G22" s="13"/>
      <c r="H22" s="308"/>
      <c r="I22" s="309"/>
      <c r="J22" s="15"/>
      <c r="K22" s="13"/>
      <c r="L22" s="45"/>
      <c r="M22" s="12">
        <f t="shared" si="0"/>
        <v>43046</v>
      </c>
      <c r="N22" s="13" t="str">
        <f t="shared" si="0"/>
        <v>日</v>
      </c>
      <c r="O22" s="27">
        <f t="shared" si="0"/>
        <v>0</v>
      </c>
      <c r="P22" s="15">
        <f t="shared" si="0"/>
        <v>0</v>
      </c>
      <c r="Q22" s="29"/>
      <c r="R22" s="380"/>
      <c r="S22" s="381"/>
      <c r="T22" s="28"/>
      <c r="U22" s="29"/>
    </row>
    <row r="23" spans="1:21" ht="46.5" customHeight="1" x14ac:dyDescent="0.2">
      <c r="A23">
        <v>313</v>
      </c>
      <c r="C23" s="12">
        <v>43047</v>
      </c>
      <c r="D23" s="13" t="str">
        <f>INDEX(ｶﾚﾝﾀﾞｰ!$C$5:$QQ$44,VLOOKUP(初期入力!$D$4,初期入力!$I$3:$K$24,3,0),A23)</f>
        <v>月</v>
      </c>
      <c r="E23" s="89"/>
      <c r="F23" s="28"/>
      <c r="G23" s="13"/>
      <c r="H23" s="308"/>
      <c r="I23" s="309"/>
      <c r="J23" s="15"/>
      <c r="K23" s="13"/>
      <c r="L23" s="45"/>
      <c r="M23" s="12">
        <f t="shared" si="0"/>
        <v>43047</v>
      </c>
      <c r="N23" s="13" t="str">
        <f t="shared" si="0"/>
        <v>月</v>
      </c>
      <c r="O23" s="27">
        <f t="shared" si="0"/>
        <v>0</v>
      </c>
      <c r="P23" s="15">
        <f t="shared" si="0"/>
        <v>0</v>
      </c>
      <c r="Q23" s="29"/>
      <c r="R23" s="380"/>
      <c r="S23" s="381"/>
      <c r="T23" s="28"/>
      <c r="U23" s="29"/>
    </row>
    <row r="24" spans="1:21" ht="46.5" customHeight="1" x14ac:dyDescent="0.2">
      <c r="A24">
        <v>314</v>
      </c>
      <c r="C24" s="12">
        <v>43048</v>
      </c>
      <c r="D24" s="13" t="str">
        <f>INDEX(ｶﾚﾝﾀﾞｰ!$C$5:$QQ$44,VLOOKUP(初期入力!$D$4,初期入力!$I$3:$K$24,3,0),A24)</f>
        <v>火</v>
      </c>
      <c r="E24" s="89"/>
      <c r="F24" s="28"/>
      <c r="G24" s="13"/>
      <c r="H24" s="308"/>
      <c r="I24" s="309"/>
      <c r="J24" s="15"/>
      <c r="K24" s="13"/>
      <c r="L24" s="45"/>
      <c r="M24" s="12">
        <f t="shared" si="0"/>
        <v>43048</v>
      </c>
      <c r="N24" s="13" t="str">
        <f t="shared" si="0"/>
        <v>火</v>
      </c>
      <c r="O24" s="27">
        <f t="shared" si="0"/>
        <v>0</v>
      </c>
      <c r="P24" s="15">
        <f t="shared" si="0"/>
        <v>0</v>
      </c>
      <c r="Q24" s="29"/>
      <c r="R24" s="380"/>
      <c r="S24" s="381"/>
      <c r="T24" s="28"/>
      <c r="U24" s="29"/>
    </row>
    <row r="25" spans="1:21" ht="46.5" customHeight="1" x14ac:dyDescent="0.2">
      <c r="A25">
        <v>315</v>
      </c>
      <c r="C25" s="12">
        <v>43049</v>
      </c>
      <c r="D25" s="13" t="str">
        <f>INDEX(ｶﾚﾝﾀﾞｰ!$C$5:$QQ$44,VLOOKUP(初期入力!$D$4,初期入力!$I$3:$K$24,3,0),A25)</f>
        <v>水</v>
      </c>
      <c r="E25" s="89"/>
      <c r="F25" s="28"/>
      <c r="G25" s="13"/>
      <c r="H25" s="308"/>
      <c r="I25" s="309"/>
      <c r="J25" s="15"/>
      <c r="K25" s="13"/>
      <c r="L25" s="45"/>
      <c r="M25" s="12">
        <f t="shared" si="0"/>
        <v>43049</v>
      </c>
      <c r="N25" s="13" t="str">
        <f t="shared" si="0"/>
        <v>水</v>
      </c>
      <c r="O25" s="27">
        <f t="shared" si="0"/>
        <v>0</v>
      </c>
      <c r="P25" s="15">
        <f t="shared" si="0"/>
        <v>0</v>
      </c>
      <c r="Q25" s="29"/>
      <c r="R25" s="380"/>
      <c r="S25" s="381"/>
      <c r="T25" s="28"/>
      <c r="U25" s="29"/>
    </row>
    <row r="26" spans="1:21" ht="46.5" customHeight="1" x14ac:dyDescent="0.2">
      <c r="C26" s="11"/>
      <c r="D26" s="13"/>
      <c r="E26" s="89"/>
      <c r="F26" s="28"/>
      <c r="G26" s="13"/>
      <c r="H26" s="308"/>
      <c r="I26" s="309"/>
      <c r="J26" s="15"/>
      <c r="K26" s="13"/>
      <c r="L26" s="45"/>
      <c r="M26" s="12">
        <f t="shared" si="0"/>
        <v>0</v>
      </c>
      <c r="N26" s="13">
        <f t="shared" si="0"/>
        <v>0</v>
      </c>
      <c r="O26" s="27">
        <f t="shared" si="0"/>
        <v>0</v>
      </c>
      <c r="P26" s="15">
        <f t="shared" si="0"/>
        <v>0</v>
      </c>
      <c r="Q26" s="29"/>
      <c r="R26" s="380"/>
      <c r="S26" s="381"/>
      <c r="T26" s="28"/>
      <c r="U26" s="29"/>
    </row>
    <row r="27" spans="1:21" ht="25.5" customHeight="1" x14ac:dyDescent="0.2">
      <c r="C27" s="140" t="s">
        <v>131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 t="s">
        <v>131</v>
      </c>
      <c r="N27" s="140"/>
      <c r="O27" s="140"/>
      <c r="P27" s="140"/>
      <c r="Q27" s="140"/>
      <c r="R27" s="140"/>
      <c r="S27" s="140"/>
      <c r="T27" s="140"/>
      <c r="U27" s="140"/>
    </row>
    <row r="28" spans="1:21" x14ac:dyDescent="0.2">
      <c r="C28" s="14"/>
      <c r="M28" s="14"/>
    </row>
    <row r="29" spans="1:21" ht="14" x14ac:dyDescent="0.2">
      <c r="C29" s="9" t="s">
        <v>25</v>
      </c>
      <c r="M29" s="9" t="s">
        <v>25</v>
      </c>
    </row>
    <row r="30" spans="1:21" ht="22.5" customHeight="1" x14ac:dyDescent="0.2">
      <c r="C30" s="43"/>
      <c r="D30" s="34"/>
      <c r="E30" s="34"/>
      <c r="F30" s="34"/>
      <c r="G30" s="34"/>
      <c r="H30" s="34"/>
      <c r="I30" s="34"/>
      <c r="J30" s="34"/>
      <c r="K30" s="34"/>
      <c r="L30" s="46"/>
      <c r="M30" s="43"/>
      <c r="N30" s="34"/>
      <c r="O30" s="34"/>
      <c r="P30" s="34"/>
      <c r="Q30" s="34"/>
      <c r="R30" s="34"/>
      <c r="S30" s="34"/>
      <c r="T30" s="34"/>
      <c r="U30" s="34"/>
    </row>
    <row r="31" spans="1:21" ht="22.5" customHeight="1" x14ac:dyDescent="0.2">
      <c r="C31" s="44"/>
      <c r="D31" s="35"/>
      <c r="E31" s="35"/>
      <c r="F31" s="35"/>
      <c r="G31" s="35"/>
      <c r="H31" s="35"/>
      <c r="I31" s="35"/>
      <c r="J31" s="35"/>
      <c r="K31" s="35"/>
      <c r="L31" s="46"/>
      <c r="M31" s="44"/>
      <c r="N31" s="35"/>
      <c r="O31" s="35"/>
      <c r="P31" s="35"/>
      <c r="Q31" s="35"/>
      <c r="R31" s="35"/>
      <c r="S31" s="35"/>
      <c r="T31" s="35"/>
      <c r="U31" s="35"/>
    </row>
    <row r="32" spans="1:21" ht="22.5" customHeight="1" x14ac:dyDescent="0.2">
      <c r="C32" s="44"/>
      <c r="D32" s="35"/>
      <c r="E32" s="35"/>
      <c r="F32" s="35"/>
      <c r="G32" s="35"/>
      <c r="H32" s="35"/>
      <c r="I32" s="35"/>
      <c r="J32" s="35"/>
      <c r="K32" s="35"/>
      <c r="L32" s="46"/>
      <c r="M32" s="44"/>
      <c r="N32" s="35"/>
      <c r="O32" s="35"/>
      <c r="P32" s="35"/>
      <c r="Q32" s="35"/>
      <c r="R32" s="35"/>
      <c r="S32" s="35"/>
      <c r="T32" s="35"/>
      <c r="U32" s="35"/>
    </row>
    <row r="33" spans="1:21" ht="22.5" customHeight="1" x14ac:dyDescent="0.2">
      <c r="C33" s="44"/>
      <c r="D33" s="35"/>
      <c r="E33" s="35"/>
      <c r="F33" s="35"/>
      <c r="G33" s="35"/>
      <c r="H33" s="35"/>
      <c r="I33" s="35"/>
      <c r="J33" s="35"/>
      <c r="K33" s="35"/>
      <c r="L33" s="46"/>
      <c r="M33" s="44"/>
      <c r="N33" s="35"/>
      <c r="O33" s="35"/>
      <c r="P33" s="35"/>
      <c r="Q33" s="35"/>
      <c r="R33" s="35"/>
      <c r="S33" s="35"/>
      <c r="T33" s="35"/>
      <c r="U33" s="35"/>
    </row>
    <row r="34" spans="1:21" ht="11.25" customHeight="1" x14ac:dyDescent="0.2">
      <c r="C34" s="47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6"/>
      <c r="O34" s="46"/>
      <c r="P34" s="46"/>
      <c r="Q34" s="46"/>
      <c r="R34" s="46"/>
      <c r="S34" s="46"/>
      <c r="T34" s="46"/>
      <c r="U34" s="46"/>
    </row>
    <row r="35" spans="1:21" ht="11.25" customHeight="1" x14ac:dyDescent="0.2">
      <c r="C35" s="47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6"/>
      <c r="O35" s="46"/>
      <c r="P35" s="46"/>
      <c r="Q35" s="46"/>
      <c r="R35" s="46"/>
      <c r="S35" s="46"/>
      <c r="T35" s="46"/>
      <c r="U35" s="46"/>
    </row>
    <row r="36" spans="1:21" ht="46.5" customHeight="1" x14ac:dyDescent="0.2">
      <c r="A36">
        <v>316</v>
      </c>
      <c r="C36" s="12">
        <v>43050</v>
      </c>
      <c r="D36" s="13" t="str">
        <f>INDEX(ｶﾚﾝﾀﾞｰ!$C$5:$QQ$44,VLOOKUP(初期入力!$D$4,初期入力!$I$3:$K$24,3,0),A36)</f>
        <v>木</v>
      </c>
      <c r="E36" s="89"/>
      <c r="F36" s="28"/>
      <c r="G36" s="13"/>
      <c r="H36" s="308"/>
      <c r="I36" s="309"/>
      <c r="J36" s="15"/>
      <c r="K36" s="13"/>
      <c r="L36" s="45"/>
      <c r="M36" s="12">
        <f t="shared" ref="M36:O46" si="1">C36</f>
        <v>43050</v>
      </c>
      <c r="N36" s="13" t="str">
        <f t="shared" si="1"/>
        <v>木</v>
      </c>
      <c r="O36" s="27">
        <f>E36</f>
        <v>0</v>
      </c>
      <c r="P36" s="15">
        <f t="shared" ref="P36:P46" si="2">F36</f>
        <v>0</v>
      </c>
      <c r="Q36" s="29"/>
      <c r="R36" s="380"/>
      <c r="S36" s="381"/>
      <c r="T36" s="28"/>
      <c r="U36" s="29"/>
    </row>
    <row r="37" spans="1:21" ht="46.5" customHeight="1" x14ac:dyDescent="0.2">
      <c r="A37">
        <v>317</v>
      </c>
      <c r="C37" s="12">
        <v>43051</v>
      </c>
      <c r="D37" s="13" t="str">
        <f>INDEX(ｶﾚﾝﾀﾞｰ!$C$5:$QQ$44,VLOOKUP(初期入力!$D$4,初期入力!$I$3:$K$24,3,0),A37)</f>
        <v>金</v>
      </c>
      <c r="E37" s="89"/>
      <c r="F37" s="28"/>
      <c r="G37" s="13"/>
      <c r="H37" s="308"/>
      <c r="I37" s="309"/>
      <c r="J37" s="15"/>
      <c r="K37" s="13"/>
      <c r="L37" s="45"/>
      <c r="M37" s="12">
        <f t="shared" si="1"/>
        <v>43051</v>
      </c>
      <c r="N37" s="13" t="str">
        <f t="shared" si="1"/>
        <v>金</v>
      </c>
      <c r="O37" s="27">
        <f t="shared" si="1"/>
        <v>0</v>
      </c>
      <c r="P37" s="15">
        <f t="shared" si="2"/>
        <v>0</v>
      </c>
      <c r="Q37" s="29"/>
      <c r="R37" s="380"/>
      <c r="S37" s="381"/>
      <c r="T37" s="28"/>
      <c r="U37" s="29"/>
    </row>
    <row r="38" spans="1:21" ht="46.5" customHeight="1" x14ac:dyDescent="0.2">
      <c r="A38">
        <v>318</v>
      </c>
      <c r="C38" s="12">
        <v>43052</v>
      </c>
      <c r="D38" s="13" t="str">
        <f>INDEX(ｶﾚﾝﾀﾞｰ!$C$5:$QQ$44,VLOOKUP(初期入力!$D$4,初期入力!$I$3:$K$24,3,0),A38)</f>
        <v>土</v>
      </c>
      <c r="E38" s="89"/>
      <c r="F38" s="28"/>
      <c r="G38" s="11"/>
      <c r="H38" s="308"/>
      <c r="I38" s="309"/>
      <c r="J38" s="15"/>
      <c r="K38" s="13"/>
      <c r="L38" s="45"/>
      <c r="M38" s="12">
        <f t="shared" si="1"/>
        <v>43052</v>
      </c>
      <c r="N38" s="13" t="str">
        <f t="shared" si="1"/>
        <v>土</v>
      </c>
      <c r="O38" s="27">
        <f t="shared" si="1"/>
        <v>0</v>
      </c>
      <c r="P38" s="15">
        <f t="shared" si="2"/>
        <v>0</v>
      </c>
      <c r="Q38" s="29"/>
      <c r="R38" s="380"/>
      <c r="S38" s="381"/>
      <c r="T38" s="28"/>
      <c r="U38" s="29"/>
    </row>
    <row r="39" spans="1:21" ht="46.5" customHeight="1" x14ac:dyDescent="0.2">
      <c r="A39">
        <v>319</v>
      </c>
      <c r="C39" s="12">
        <v>43053</v>
      </c>
      <c r="D39" s="13" t="str">
        <f>INDEX(ｶﾚﾝﾀﾞｰ!$C$5:$QQ$44,VLOOKUP(初期入力!$D$4,初期入力!$I$3:$K$24,3,0),A39)</f>
        <v>日</v>
      </c>
      <c r="E39" s="89"/>
      <c r="F39" s="28"/>
      <c r="G39" s="11"/>
      <c r="H39" s="308"/>
      <c r="I39" s="309"/>
      <c r="J39" s="15"/>
      <c r="K39" s="13"/>
      <c r="L39" s="45"/>
      <c r="M39" s="12">
        <f t="shared" si="1"/>
        <v>43053</v>
      </c>
      <c r="N39" s="13" t="str">
        <f t="shared" si="1"/>
        <v>日</v>
      </c>
      <c r="O39" s="27">
        <f t="shared" si="1"/>
        <v>0</v>
      </c>
      <c r="P39" s="15">
        <f t="shared" si="2"/>
        <v>0</v>
      </c>
      <c r="Q39" s="29"/>
      <c r="R39" s="380"/>
      <c r="S39" s="381"/>
      <c r="T39" s="28"/>
      <c r="U39" s="29"/>
    </row>
    <row r="40" spans="1:21" ht="46.5" customHeight="1" x14ac:dyDescent="0.2">
      <c r="A40">
        <v>320</v>
      </c>
      <c r="C40" s="12">
        <v>43054</v>
      </c>
      <c r="D40" s="13" t="str">
        <f>INDEX(ｶﾚﾝﾀﾞｰ!$C$5:$QQ$44,VLOOKUP(初期入力!$D$4,初期入力!$I$3:$K$24,3,0),A40)</f>
        <v>月</v>
      </c>
      <c r="E40" s="89"/>
      <c r="F40" s="28"/>
      <c r="G40" s="13"/>
      <c r="H40" s="308"/>
      <c r="I40" s="309"/>
      <c r="J40" s="15"/>
      <c r="K40" s="13"/>
      <c r="L40" s="45"/>
      <c r="M40" s="12">
        <f t="shared" si="1"/>
        <v>43054</v>
      </c>
      <c r="N40" s="13" t="str">
        <f t="shared" si="1"/>
        <v>月</v>
      </c>
      <c r="O40" s="27">
        <f t="shared" si="1"/>
        <v>0</v>
      </c>
      <c r="P40" s="15">
        <f t="shared" si="2"/>
        <v>0</v>
      </c>
      <c r="Q40" s="29"/>
      <c r="R40" s="380"/>
      <c r="S40" s="381"/>
      <c r="T40" s="28"/>
      <c r="U40" s="29"/>
    </row>
    <row r="41" spans="1:21" ht="46.5" customHeight="1" x14ac:dyDescent="0.2">
      <c r="A41">
        <v>321</v>
      </c>
      <c r="C41" s="12">
        <v>43055</v>
      </c>
      <c r="D41" s="13" t="str">
        <f>INDEX(ｶﾚﾝﾀﾞｰ!$C$5:$QQ$44,VLOOKUP(初期入力!$D$4,初期入力!$I$3:$K$24,3,0),A41)</f>
        <v>火</v>
      </c>
      <c r="E41" s="89"/>
      <c r="F41" s="28"/>
      <c r="G41" s="13"/>
      <c r="H41" s="308"/>
      <c r="I41" s="309"/>
      <c r="J41" s="15"/>
      <c r="K41" s="13"/>
      <c r="L41" s="45"/>
      <c r="M41" s="12">
        <f t="shared" si="1"/>
        <v>43055</v>
      </c>
      <c r="N41" s="13" t="str">
        <f t="shared" si="1"/>
        <v>火</v>
      </c>
      <c r="O41" s="27">
        <f t="shared" si="1"/>
        <v>0</v>
      </c>
      <c r="P41" s="15">
        <f t="shared" si="2"/>
        <v>0</v>
      </c>
      <c r="Q41" s="29"/>
      <c r="R41" s="380"/>
      <c r="S41" s="381"/>
      <c r="T41" s="28"/>
      <c r="U41" s="29"/>
    </row>
    <row r="42" spans="1:21" ht="46.5" customHeight="1" x14ac:dyDescent="0.2">
      <c r="A42">
        <v>322</v>
      </c>
      <c r="C42" s="12">
        <v>43056</v>
      </c>
      <c r="D42" s="13" t="str">
        <f>INDEX(ｶﾚﾝﾀﾞｰ!$C$5:$QQ$44,VLOOKUP(初期入力!$D$4,初期入力!$I$3:$K$24,3,0),A42)</f>
        <v>水</v>
      </c>
      <c r="E42" s="89"/>
      <c r="F42" s="28"/>
      <c r="G42" s="13"/>
      <c r="H42" s="308"/>
      <c r="I42" s="309"/>
      <c r="J42" s="15"/>
      <c r="K42" s="13"/>
      <c r="L42" s="45"/>
      <c r="M42" s="12">
        <f t="shared" si="1"/>
        <v>43056</v>
      </c>
      <c r="N42" s="13" t="str">
        <f t="shared" si="1"/>
        <v>水</v>
      </c>
      <c r="O42" s="27">
        <f t="shared" si="1"/>
        <v>0</v>
      </c>
      <c r="P42" s="15">
        <f t="shared" si="2"/>
        <v>0</v>
      </c>
      <c r="Q42" s="29"/>
      <c r="R42" s="380"/>
      <c r="S42" s="381"/>
      <c r="T42" s="28"/>
      <c r="U42" s="29"/>
    </row>
    <row r="43" spans="1:21" ht="46.5" customHeight="1" x14ac:dyDescent="0.2">
      <c r="A43">
        <v>323</v>
      </c>
      <c r="C43" s="12">
        <v>43057</v>
      </c>
      <c r="D43" s="13" t="str">
        <f>INDEX(ｶﾚﾝﾀﾞｰ!$C$5:$QQ$44,VLOOKUP(初期入力!$D$4,初期入力!$I$3:$K$24,3,0),A43)</f>
        <v>木</v>
      </c>
      <c r="E43" s="89"/>
      <c r="F43" s="28"/>
      <c r="G43" s="13"/>
      <c r="H43" s="308"/>
      <c r="I43" s="309"/>
      <c r="J43" s="15"/>
      <c r="K43" s="13"/>
      <c r="L43" s="45"/>
      <c r="M43" s="12">
        <f t="shared" si="1"/>
        <v>43057</v>
      </c>
      <c r="N43" s="13" t="str">
        <f t="shared" si="1"/>
        <v>木</v>
      </c>
      <c r="O43" s="27">
        <f t="shared" si="1"/>
        <v>0</v>
      </c>
      <c r="P43" s="15">
        <f t="shared" si="2"/>
        <v>0</v>
      </c>
      <c r="Q43" s="29"/>
      <c r="R43" s="380"/>
      <c r="S43" s="381"/>
      <c r="T43" s="28"/>
      <c r="U43" s="29"/>
    </row>
    <row r="44" spans="1:21" ht="46.5" customHeight="1" x14ac:dyDescent="0.2">
      <c r="A44">
        <v>324</v>
      </c>
      <c r="C44" s="12">
        <v>43058</v>
      </c>
      <c r="D44" s="13" t="str">
        <f>INDEX(ｶﾚﾝﾀﾞｰ!$C$5:$QQ$44,VLOOKUP(初期入力!$D$4,初期入力!$I$3:$K$24,3,0),A44)</f>
        <v>金</v>
      </c>
      <c r="E44" s="89"/>
      <c r="F44" s="28"/>
      <c r="G44" s="13"/>
      <c r="H44" s="308"/>
      <c r="I44" s="309"/>
      <c r="J44" s="15"/>
      <c r="K44" s="13"/>
      <c r="L44" s="45"/>
      <c r="M44" s="12">
        <f t="shared" si="1"/>
        <v>43058</v>
      </c>
      <c r="N44" s="13" t="str">
        <f t="shared" si="1"/>
        <v>金</v>
      </c>
      <c r="O44" s="27">
        <f t="shared" si="1"/>
        <v>0</v>
      </c>
      <c r="P44" s="15">
        <f t="shared" si="2"/>
        <v>0</v>
      </c>
      <c r="Q44" s="29"/>
      <c r="R44" s="380"/>
      <c r="S44" s="381"/>
      <c r="T44" s="28"/>
      <c r="U44" s="29"/>
    </row>
    <row r="45" spans="1:21" ht="46.5" customHeight="1" x14ac:dyDescent="0.2">
      <c r="A45">
        <v>325</v>
      </c>
      <c r="C45" s="12">
        <v>43059</v>
      </c>
      <c r="D45" s="13" t="str">
        <f>INDEX(ｶﾚﾝﾀﾞｰ!$C$5:$QQ$44,VLOOKUP(初期入力!$D$4,初期入力!$I$3:$K$24,3,0),A45)</f>
        <v>土</v>
      </c>
      <c r="E45" s="89"/>
      <c r="F45" s="28"/>
      <c r="G45" s="13"/>
      <c r="H45" s="308"/>
      <c r="I45" s="309"/>
      <c r="J45" s="15"/>
      <c r="K45" s="13"/>
      <c r="L45" s="45"/>
      <c r="M45" s="12">
        <f t="shared" si="1"/>
        <v>43059</v>
      </c>
      <c r="N45" s="13" t="str">
        <f t="shared" si="1"/>
        <v>土</v>
      </c>
      <c r="O45" s="27">
        <f t="shared" si="1"/>
        <v>0</v>
      </c>
      <c r="P45" s="15">
        <f t="shared" si="2"/>
        <v>0</v>
      </c>
      <c r="Q45" s="29"/>
      <c r="R45" s="380"/>
      <c r="S45" s="381"/>
      <c r="T45" s="28"/>
      <c r="U45" s="29"/>
    </row>
    <row r="46" spans="1:21" ht="46.5" customHeight="1" x14ac:dyDescent="0.2">
      <c r="C46" s="11"/>
      <c r="D46" s="13"/>
      <c r="E46" s="89"/>
      <c r="F46" s="28"/>
      <c r="G46" s="13"/>
      <c r="H46" s="308"/>
      <c r="I46" s="309"/>
      <c r="J46" s="15"/>
      <c r="K46" s="13"/>
      <c r="L46" s="45"/>
      <c r="M46" s="12">
        <f t="shared" si="1"/>
        <v>0</v>
      </c>
      <c r="N46" s="13">
        <f t="shared" si="1"/>
        <v>0</v>
      </c>
      <c r="O46" s="27">
        <f t="shared" si="1"/>
        <v>0</v>
      </c>
      <c r="P46" s="15">
        <f t="shared" si="2"/>
        <v>0</v>
      </c>
      <c r="Q46" s="29"/>
      <c r="R46" s="380"/>
      <c r="S46" s="381"/>
      <c r="T46" s="28"/>
      <c r="U46" s="29"/>
    </row>
    <row r="47" spans="1:21" ht="25.5" customHeight="1" x14ac:dyDescent="0.2">
      <c r="C47" s="140" t="s">
        <v>131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 t="s">
        <v>131</v>
      </c>
      <c r="N47" s="140"/>
      <c r="O47" s="140"/>
      <c r="P47" s="140"/>
      <c r="Q47" s="140"/>
      <c r="R47" s="140"/>
      <c r="S47" s="140"/>
      <c r="T47" s="140"/>
      <c r="U47" s="140"/>
    </row>
    <row r="48" spans="1:21" x14ac:dyDescent="0.2">
      <c r="C48" s="14"/>
      <c r="M48" s="14"/>
    </row>
    <row r="49" spans="1:21" ht="14" x14ac:dyDescent="0.2">
      <c r="C49" s="9" t="s">
        <v>25</v>
      </c>
      <c r="M49" s="9" t="s">
        <v>25</v>
      </c>
    </row>
    <row r="50" spans="1:21" ht="22.5" customHeight="1" x14ac:dyDescent="0.2">
      <c r="C50" s="43"/>
      <c r="D50" s="34"/>
      <c r="E50" s="34"/>
      <c r="F50" s="34"/>
      <c r="G50" s="34"/>
      <c r="H50" s="34"/>
      <c r="I50" s="34"/>
      <c r="J50" s="34"/>
      <c r="K50" s="34"/>
      <c r="L50" s="46"/>
      <c r="M50" s="43"/>
      <c r="N50" s="34"/>
      <c r="O50" s="34"/>
      <c r="P50" s="34"/>
      <c r="Q50" s="34"/>
      <c r="R50" s="34"/>
      <c r="S50" s="34"/>
      <c r="T50" s="34"/>
      <c r="U50" s="34"/>
    </row>
    <row r="51" spans="1:21" ht="22.5" customHeight="1" x14ac:dyDescent="0.2">
      <c r="C51" s="44"/>
      <c r="D51" s="35"/>
      <c r="E51" s="35"/>
      <c r="F51" s="35"/>
      <c r="G51" s="35"/>
      <c r="H51" s="35"/>
      <c r="I51" s="35"/>
      <c r="J51" s="35"/>
      <c r="K51" s="35"/>
      <c r="L51" s="46"/>
      <c r="M51" s="44"/>
      <c r="N51" s="35"/>
      <c r="O51" s="35"/>
      <c r="P51" s="35"/>
      <c r="Q51" s="35"/>
      <c r="R51" s="35"/>
      <c r="S51" s="35"/>
      <c r="T51" s="35"/>
      <c r="U51" s="35"/>
    </row>
    <row r="52" spans="1:21" ht="22.5" customHeight="1" x14ac:dyDescent="0.2">
      <c r="C52" s="44"/>
      <c r="D52" s="35"/>
      <c r="E52" s="35"/>
      <c r="F52" s="35"/>
      <c r="G52" s="35"/>
      <c r="H52" s="35"/>
      <c r="I52" s="35"/>
      <c r="J52" s="35"/>
      <c r="K52" s="35"/>
      <c r="L52" s="46"/>
      <c r="M52" s="44"/>
      <c r="N52" s="35"/>
      <c r="O52" s="35"/>
      <c r="P52" s="35"/>
      <c r="Q52" s="35"/>
      <c r="R52" s="35"/>
      <c r="S52" s="35"/>
      <c r="T52" s="35"/>
      <c r="U52" s="35"/>
    </row>
    <row r="53" spans="1:21" ht="22.5" customHeight="1" x14ac:dyDescent="0.2">
      <c r="C53" s="44"/>
      <c r="D53" s="35"/>
      <c r="E53" s="35"/>
      <c r="F53" s="35"/>
      <c r="G53" s="35"/>
      <c r="H53" s="35"/>
      <c r="I53" s="35"/>
      <c r="J53" s="35"/>
      <c r="K53" s="35"/>
      <c r="L53" s="46"/>
      <c r="M53" s="44"/>
      <c r="N53" s="35"/>
      <c r="O53" s="35"/>
      <c r="P53" s="35"/>
      <c r="Q53" s="35"/>
      <c r="R53" s="35"/>
      <c r="S53" s="35"/>
      <c r="T53" s="35"/>
      <c r="U53" s="35"/>
    </row>
    <row r="54" spans="1:21" ht="11.25" customHeight="1" x14ac:dyDescent="0.2"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7"/>
      <c r="N54" s="46"/>
      <c r="O54" s="46"/>
      <c r="P54" s="46"/>
      <c r="Q54" s="46"/>
      <c r="R54" s="46"/>
      <c r="S54" s="46"/>
      <c r="T54" s="46"/>
      <c r="U54" s="46"/>
    </row>
    <row r="55" spans="1:21" ht="11.25" customHeight="1" x14ac:dyDescent="0.2">
      <c r="C55" s="47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6"/>
      <c r="O55" s="46"/>
      <c r="P55" s="46"/>
      <c r="Q55" s="46"/>
      <c r="R55" s="46"/>
      <c r="S55" s="46"/>
      <c r="T55" s="46"/>
      <c r="U55" s="46"/>
    </row>
    <row r="56" spans="1:21" ht="46.5" customHeight="1" x14ac:dyDescent="0.2">
      <c r="A56">
        <v>326</v>
      </c>
      <c r="C56" s="12">
        <v>43060</v>
      </c>
      <c r="D56" s="13" t="str">
        <f>INDEX(ｶﾚﾝﾀﾞｰ!$C$5:$QQ$44,VLOOKUP(初期入力!$D$4,初期入力!$I$3:$K$24,3,0),A56)</f>
        <v>日</v>
      </c>
      <c r="E56" s="89"/>
      <c r="F56" s="28"/>
      <c r="G56" s="13"/>
      <c r="H56" s="308"/>
      <c r="I56" s="309"/>
      <c r="J56" s="15"/>
      <c r="K56" s="13"/>
      <c r="L56" s="45"/>
      <c r="M56" s="12">
        <f t="shared" ref="M56:O66" si="3">C56</f>
        <v>43060</v>
      </c>
      <c r="N56" s="13" t="str">
        <f t="shared" si="3"/>
        <v>日</v>
      </c>
      <c r="O56" s="27">
        <f>E56</f>
        <v>0</v>
      </c>
      <c r="P56" s="15">
        <f t="shared" ref="P56:P66" si="4">F56</f>
        <v>0</v>
      </c>
      <c r="Q56" s="29"/>
      <c r="R56" s="380"/>
      <c r="S56" s="381"/>
      <c r="T56" s="28"/>
      <c r="U56" s="29"/>
    </row>
    <row r="57" spans="1:21" ht="46.5" customHeight="1" x14ac:dyDescent="0.2">
      <c r="A57">
        <v>327</v>
      </c>
      <c r="C57" s="12">
        <v>43061</v>
      </c>
      <c r="D57" s="13" t="str">
        <f>INDEX(ｶﾚﾝﾀﾞｰ!$C$5:$QQ$44,VLOOKUP(初期入力!$D$4,初期入力!$I$3:$K$24,3,0),A57)</f>
        <v>月</v>
      </c>
      <c r="E57" s="89"/>
      <c r="F57" s="28"/>
      <c r="G57" s="13"/>
      <c r="H57" s="308"/>
      <c r="I57" s="309"/>
      <c r="J57" s="15"/>
      <c r="K57" s="13"/>
      <c r="L57" s="45"/>
      <c r="M57" s="12">
        <f t="shared" si="3"/>
        <v>43061</v>
      </c>
      <c r="N57" s="13" t="str">
        <f t="shared" si="3"/>
        <v>月</v>
      </c>
      <c r="O57" s="27">
        <f t="shared" si="3"/>
        <v>0</v>
      </c>
      <c r="P57" s="15">
        <f t="shared" si="4"/>
        <v>0</v>
      </c>
      <c r="Q57" s="29"/>
      <c r="R57" s="380"/>
      <c r="S57" s="381"/>
      <c r="T57" s="28"/>
      <c r="U57" s="29"/>
    </row>
    <row r="58" spans="1:21" ht="46.5" customHeight="1" x14ac:dyDescent="0.2">
      <c r="A58">
        <v>328</v>
      </c>
      <c r="C58" s="12">
        <v>43062</v>
      </c>
      <c r="D58" s="13" t="str">
        <f>INDEX(ｶﾚﾝﾀﾞｰ!$C$5:$QQ$44,VLOOKUP(初期入力!$D$4,初期入力!$I$3:$K$24,3,0),A58)</f>
        <v>火</v>
      </c>
      <c r="E58" s="89"/>
      <c r="F58" s="28"/>
      <c r="G58" s="11"/>
      <c r="H58" s="308"/>
      <c r="I58" s="309"/>
      <c r="J58" s="15"/>
      <c r="K58" s="13"/>
      <c r="L58" s="45"/>
      <c r="M58" s="12">
        <f t="shared" si="3"/>
        <v>43062</v>
      </c>
      <c r="N58" s="13" t="str">
        <f t="shared" si="3"/>
        <v>火</v>
      </c>
      <c r="O58" s="27">
        <f t="shared" si="3"/>
        <v>0</v>
      </c>
      <c r="P58" s="15">
        <f t="shared" si="4"/>
        <v>0</v>
      </c>
      <c r="Q58" s="29"/>
      <c r="R58" s="380"/>
      <c r="S58" s="381"/>
      <c r="T58" s="28"/>
      <c r="U58" s="29"/>
    </row>
    <row r="59" spans="1:21" ht="46.5" customHeight="1" x14ac:dyDescent="0.2">
      <c r="A59">
        <v>329</v>
      </c>
      <c r="C59" s="12">
        <v>43063</v>
      </c>
      <c r="D59" s="13" t="str">
        <f>INDEX(ｶﾚﾝﾀﾞｰ!$C$5:$QQ$44,VLOOKUP(初期入力!$D$4,初期入力!$I$3:$K$24,3,0),A59)</f>
        <v>水</v>
      </c>
      <c r="E59" s="89"/>
      <c r="F59" s="28"/>
      <c r="G59" s="11"/>
      <c r="H59" s="308"/>
      <c r="I59" s="309"/>
      <c r="J59" s="15"/>
      <c r="K59" s="13"/>
      <c r="L59" s="45"/>
      <c r="M59" s="12">
        <f t="shared" si="3"/>
        <v>43063</v>
      </c>
      <c r="N59" s="13" t="str">
        <f t="shared" si="3"/>
        <v>水</v>
      </c>
      <c r="O59" s="27">
        <f t="shared" si="3"/>
        <v>0</v>
      </c>
      <c r="P59" s="15">
        <f t="shared" si="4"/>
        <v>0</v>
      </c>
      <c r="Q59" s="29"/>
      <c r="R59" s="380"/>
      <c r="S59" s="381"/>
      <c r="T59" s="28"/>
      <c r="U59" s="29"/>
    </row>
    <row r="60" spans="1:21" ht="46.5" customHeight="1" x14ac:dyDescent="0.2">
      <c r="A60">
        <v>330</v>
      </c>
      <c r="C60" s="12">
        <v>43064</v>
      </c>
      <c r="D60" s="13" t="str">
        <f>INDEX(ｶﾚﾝﾀﾞｰ!$C$5:$QQ$44,VLOOKUP(初期入力!$D$4,初期入力!$I$3:$K$24,3,0),A60)</f>
        <v>木</v>
      </c>
      <c r="E60" s="89"/>
      <c r="F60" s="28"/>
      <c r="G60" s="13"/>
      <c r="H60" s="308"/>
      <c r="I60" s="309"/>
      <c r="J60" s="15"/>
      <c r="K60" s="13"/>
      <c r="L60" s="45"/>
      <c r="M60" s="12">
        <f t="shared" si="3"/>
        <v>43064</v>
      </c>
      <c r="N60" s="13" t="str">
        <f t="shared" si="3"/>
        <v>木</v>
      </c>
      <c r="O60" s="27">
        <f t="shared" si="3"/>
        <v>0</v>
      </c>
      <c r="P60" s="15">
        <f t="shared" si="4"/>
        <v>0</v>
      </c>
      <c r="Q60" s="29"/>
      <c r="R60" s="380"/>
      <c r="S60" s="381"/>
      <c r="T60" s="28"/>
      <c r="U60" s="29"/>
    </row>
    <row r="61" spans="1:21" ht="46.5" customHeight="1" x14ac:dyDescent="0.2">
      <c r="A61">
        <v>331</v>
      </c>
      <c r="C61" s="12">
        <v>43065</v>
      </c>
      <c r="D61" s="13" t="str">
        <f>INDEX(ｶﾚﾝﾀﾞｰ!$C$5:$QQ$44,VLOOKUP(初期入力!$D$4,初期入力!$I$3:$K$24,3,0),A61)</f>
        <v>金</v>
      </c>
      <c r="E61" s="89"/>
      <c r="F61" s="28"/>
      <c r="G61" s="13"/>
      <c r="H61" s="308"/>
      <c r="I61" s="309"/>
      <c r="J61" s="15"/>
      <c r="K61" s="13"/>
      <c r="L61" s="45"/>
      <c r="M61" s="12">
        <f t="shared" si="3"/>
        <v>43065</v>
      </c>
      <c r="N61" s="13" t="str">
        <f t="shared" si="3"/>
        <v>金</v>
      </c>
      <c r="O61" s="27">
        <f t="shared" si="3"/>
        <v>0</v>
      </c>
      <c r="P61" s="15">
        <f t="shared" si="4"/>
        <v>0</v>
      </c>
      <c r="Q61" s="29"/>
      <c r="R61" s="380"/>
      <c r="S61" s="381"/>
      <c r="T61" s="28"/>
      <c r="U61" s="29"/>
    </row>
    <row r="62" spans="1:21" ht="46.5" customHeight="1" x14ac:dyDescent="0.2">
      <c r="A62">
        <v>332</v>
      </c>
      <c r="C62" s="12">
        <v>43066</v>
      </c>
      <c r="D62" s="13" t="str">
        <f>INDEX(ｶﾚﾝﾀﾞｰ!$C$5:$QQ$44,VLOOKUP(初期入力!$D$4,初期入力!$I$3:$K$24,3,0),A62)</f>
        <v>土</v>
      </c>
      <c r="E62" s="89"/>
      <c r="F62" s="28"/>
      <c r="G62" s="13"/>
      <c r="H62" s="308"/>
      <c r="I62" s="309"/>
      <c r="J62" s="15"/>
      <c r="K62" s="13"/>
      <c r="L62" s="45"/>
      <c r="M62" s="12">
        <f t="shared" si="3"/>
        <v>43066</v>
      </c>
      <c r="N62" s="13" t="str">
        <f t="shared" si="3"/>
        <v>土</v>
      </c>
      <c r="O62" s="27">
        <f t="shared" si="3"/>
        <v>0</v>
      </c>
      <c r="P62" s="15">
        <f t="shared" si="4"/>
        <v>0</v>
      </c>
      <c r="Q62" s="29"/>
      <c r="R62" s="380"/>
      <c r="S62" s="381"/>
      <c r="T62" s="28"/>
      <c r="U62" s="29"/>
    </row>
    <row r="63" spans="1:21" ht="46.5" customHeight="1" x14ac:dyDescent="0.2">
      <c r="A63">
        <v>333</v>
      </c>
      <c r="C63" s="12">
        <v>43067</v>
      </c>
      <c r="D63" s="13" t="str">
        <f>INDEX(ｶﾚﾝﾀﾞｰ!$C$5:$QQ$44,VLOOKUP(初期入力!$D$4,初期入力!$I$3:$K$24,3,0),A63)</f>
        <v>日</v>
      </c>
      <c r="E63" s="89"/>
      <c r="F63" s="28"/>
      <c r="G63" s="13"/>
      <c r="H63" s="308"/>
      <c r="I63" s="309"/>
      <c r="J63" s="15"/>
      <c r="K63" s="13"/>
      <c r="L63" s="45"/>
      <c r="M63" s="12">
        <f t="shared" si="3"/>
        <v>43067</v>
      </c>
      <c r="N63" s="13" t="str">
        <f t="shared" si="3"/>
        <v>日</v>
      </c>
      <c r="O63" s="27">
        <f t="shared" si="3"/>
        <v>0</v>
      </c>
      <c r="P63" s="15">
        <f t="shared" si="4"/>
        <v>0</v>
      </c>
      <c r="Q63" s="29"/>
      <c r="R63" s="380"/>
      <c r="S63" s="381"/>
      <c r="T63" s="28"/>
      <c r="U63" s="29"/>
    </row>
    <row r="64" spans="1:21" ht="46.5" customHeight="1" x14ac:dyDescent="0.2">
      <c r="A64">
        <v>334</v>
      </c>
      <c r="C64" s="12">
        <v>43068</v>
      </c>
      <c r="D64" s="13" t="str">
        <f>INDEX(ｶﾚﾝﾀﾞｰ!$C$5:$QQ$44,VLOOKUP(初期入力!$D$4,初期入力!$I$3:$K$24,3,0),A64)</f>
        <v>月</v>
      </c>
      <c r="E64" s="89"/>
      <c r="F64" s="28"/>
      <c r="G64" s="13"/>
      <c r="H64" s="308"/>
      <c r="I64" s="309"/>
      <c r="J64" s="15"/>
      <c r="K64" s="13"/>
      <c r="L64" s="45"/>
      <c r="M64" s="12">
        <f t="shared" si="3"/>
        <v>43068</v>
      </c>
      <c r="N64" s="13" t="str">
        <f t="shared" si="3"/>
        <v>月</v>
      </c>
      <c r="O64" s="27">
        <f t="shared" si="3"/>
        <v>0</v>
      </c>
      <c r="P64" s="15">
        <f t="shared" si="4"/>
        <v>0</v>
      </c>
      <c r="Q64" s="29"/>
      <c r="R64" s="380"/>
      <c r="S64" s="381"/>
      <c r="T64" s="28"/>
      <c r="U64" s="29"/>
    </row>
    <row r="65" spans="1:21" ht="46.5" customHeight="1" x14ac:dyDescent="0.2">
      <c r="A65">
        <v>335</v>
      </c>
      <c r="C65" s="12">
        <v>43069</v>
      </c>
      <c r="D65" s="13" t="str">
        <f>INDEX(ｶﾚﾝﾀﾞｰ!$C$5:$QQ$44,VLOOKUP(初期入力!$D$4,初期入力!$I$3:$K$24,3,0),A65)</f>
        <v>火</v>
      </c>
      <c r="E65" s="89"/>
      <c r="F65" s="28"/>
      <c r="G65" s="13"/>
      <c r="H65" s="308"/>
      <c r="I65" s="309"/>
      <c r="J65" s="15"/>
      <c r="K65" s="13"/>
      <c r="L65" s="45"/>
      <c r="M65" s="12">
        <f t="shared" si="3"/>
        <v>43069</v>
      </c>
      <c r="N65" s="13" t="str">
        <f t="shared" si="3"/>
        <v>火</v>
      </c>
      <c r="O65" s="27">
        <f t="shared" si="3"/>
        <v>0</v>
      </c>
      <c r="P65" s="15">
        <f t="shared" si="4"/>
        <v>0</v>
      </c>
      <c r="Q65" s="29"/>
      <c r="R65" s="380"/>
      <c r="S65" s="381"/>
      <c r="T65" s="28"/>
      <c r="U65" s="29"/>
    </row>
    <row r="66" spans="1:21" ht="46.5" customHeight="1" x14ac:dyDescent="0.2">
      <c r="C66" s="12"/>
      <c r="D66" s="13"/>
      <c r="E66" s="89"/>
      <c r="F66" s="28"/>
      <c r="G66" s="13"/>
      <c r="H66" s="308"/>
      <c r="I66" s="309"/>
      <c r="J66" s="15"/>
      <c r="K66" s="13"/>
      <c r="L66" s="45"/>
      <c r="M66" s="12">
        <f t="shared" si="3"/>
        <v>0</v>
      </c>
      <c r="N66" s="13">
        <f t="shared" si="3"/>
        <v>0</v>
      </c>
      <c r="O66" s="27">
        <f t="shared" si="3"/>
        <v>0</v>
      </c>
      <c r="P66" s="15">
        <f t="shared" si="4"/>
        <v>0</v>
      </c>
      <c r="Q66" s="29"/>
      <c r="R66" s="380"/>
      <c r="S66" s="381"/>
      <c r="T66" s="28"/>
      <c r="U66" s="29"/>
    </row>
    <row r="67" spans="1:21" ht="25.5" customHeight="1" x14ac:dyDescent="0.2">
      <c r="C67" s="140" t="s">
        <v>131</v>
      </c>
      <c r="D67" s="140"/>
      <c r="E67" s="140"/>
      <c r="F67" s="140"/>
      <c r="G67" s="140"/>
      <c r="H67" s="140"/>
      <c r="I67" s="140"/>
      <c r="J67" s="140"/>
      <c r="K67" s="140"/>
      <c r="L67" s="140"/>
      <c r="M67" s="140" t="s">
        <v>131</v>
      </c>
      <c r="N67" s="140"/>
      <c r="O67" s="140"/>
      <c r="P67" s="140"/>
      <c r="Q67" s="140"/>
      <c r="R67" s="140"/>
      <c r="S67" s="140"/>
      <c r="T67" s="140"/>
      <c r="U67" s="140"/>
    </row>
    <row r="68" spans="1:21" x14ac:dyDescent="0.2">
      <c r="C68" s="14"/>
      <c r="M68" s="14"/>
    </row>
    <row r="69" spans="1:21" ht="14" x14ac:dyDescent="0.2">
      <c r="C69" s="9" t="s">
        <v>25</v>
      </c>
      <c r="M69" s="9" t="s">
        <v>25</v>
      </c>
    </row>
    <row r="70" spans="1:21" ht="22.5" customHeight="1" x14ac:dyDescent="0.2">
      <c r="C70" s="43"/>
      <c r="D70" s="34"/>
      <c r="E70" s="34"/>
      <c r="F70" s="34"/>
      <c r="G70" s="34"/>
      <c r="H70" s="34"/>
      <c r="I70" s="34"/>
      <c r="J70" s="34"/>
      <c r="K70" s="34"/>
      <c r="L70" s="46"/>
      <c r="M70" s="43"/>
      <c r="N70" s="34"/>
      <c r="O70" s="34"/>
      <c r="P70" s="34"/>
      <c r="Q70" s="34"/>
      <c r="R70" s="34"/>
      <c r="S70" s="34"/>
      <c r="T70" s="34"/>
      <c r="U70" s="34"/>
    </row>
    <row r="71" spans="1:21" ht="22.5" customHeight="1" x14ac:dyDescent="0.2">
      <c r="C71" s="44"/>
      <c r="D71" s="35"/>
      <c r="E71" s="35"/>
      <c r="F71" s="35"/>
      <c r="G71" s="35"/>
      <c r="H71" s="35"/>
      <c r="I71" s="35"/>
      <c r="J71" s="35"/>
      <c r="K71" s="35"/>
      <c r="L71" s="46"/>
      <c r="M71" s="44"/>
      <c r="N71" s="35"/>
      <c r="O71" s="35"/>
      <c r="P71" s="35"/>
      <c r="Q71" s="35"/>
      <c r="R71" s="35"/>
      <c r="S71" s="35"/>
      <c r="T71" s="35"/>
      <c r="U71" s="35"/>
    </row>
    <row r="72" spans="1:21" ht="22.5" customHeight="1" x14ac:dyDescent="0.2">
      <c r="C72" s="44"/>
      <c r="D72" s="35"/>
      <c r="E72" s="35"/>
      <c r="F72" s="35"/>
      <c r="G72" s="35"/>
      <c r="H72" s="35"/>
      <c r="I72" s="35"/>
      <c r="J72" s="35"/>
      <c r="K72" s="35"/>
      <c r="L72" s="46"/>
      <c r="M72" s="44"/>
      <c r="N72" s="35"/>
      <c r="O72" s="35"/>
      <c r="P72" s="35"/>
      <c r="Q72" s="35"/>
      <c r="R72" s="35"/>
      <c r="S72" s="35"/>
      <c r="T72" s="35"/>
      <c r="U72" s="35"/>
    </row>
    <row r="73" spans="1:21" ht="22.5" customHeight="1" x14ac:dyDescent="0.2">
      <c r="C73" s="44"/>
      <c r="D73" s="35"/>
      <c r="E73" s="35"/>
      <c r="F73" s="35"/>
      <c r="G73" s="35"/>
      <c r="H73" s="35"/>
      <c r="I73" s="35"/>
      <c r="J73" s="35"/>
      <c r="K73" s="35"/>
      <c r="L73" s="46"/>
      <c r="M73" s="44"/>
      <c r="N73" s="35"/>
      <c r="O73" s="35"/>
      <c r="P73" s="35"/>
      <c r="Q73" s="35"/>
      <c r="R73" s="35"/>
      <c r="S73" s="35"/>
      <c r="T73" s="35"/>
      <c r="U73" s="35"/>
    </row>
    <row r="74" spans="1:21" ht="11.25" customHeight="1" x14ac:dyDescent="0.2">
      <c r="C74" s="47"/>
      <c r="D74" s="46"/>
      <c r="E74" s="46"/>
      <c r="F74" s="46"/>
      <c r="G74" s="46"/>
      <c r="H74" s="46"/>
      <c r="I74" s="46"/>
      <c r="J74" s="46"/>
      <c r="K74" s="46"/>
      <c r="L74" s="46"/>
      <c r="M74" s="47"/>
      <c r="N74" s="46"/>
      <c r="O74" s="46"/>
      <c r="P74" s="46"/>
      <c r="Q74" s="46"/>
      <c r="R74" s="46"/>
      <c r="S74" s="46"/>
      <c r="T74" s="46"/>
      <c r="U74" s="46"/>
    </row>
    <row r="75" spans="1:21" x14ac:dyDescent="0.2">
      <c r="C75" s="8"/>
      <c r="M75" s="8"/>
    </row>
  </sheetData>
  <sheetProtection sheet="1" objects="1" scenarios="1"/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B00-000000000000}">
      <formula1>$X$5:$X$7</formula1>
    </dataValidation>
    <dataValidation type="list" allowBlank="1" showInputMessage="1" showErrorMessage="1" sqref="T36:T46 F36:F46 F16:F26 F56:F66 T16:T26 T56:T66" xr:uid="{00000000-0002-0000-0B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75"/>
  <sheetViews>
    <sheetView showGridLines="0" showZeros="0" topLeftCell="B1" zoomScaleNormal="100" workbookViewId="0">
      <pane ySplit="15" topLeftCell="A69" activePane="bottomLeft" state="frozen"/>
      <selection activeCell="N17" sqref="N17"/>
      <selection pane="bottomLeft" activeCell="T56" sqref="T56:T66"/>
    </sheetView>
  </sheetViews>
  <sheetFormatPr defaultRowHeight="13" x14ac:dyDescent="0.2"/>
  <cols>
    <col min="1" max="1" width="3.81640625" hidden="1" customWidth="1"/>
    <col min="2" max="2" width="3.81640625" customWidth="1"/>
    <col min="3" max="3" width="9.36328125" bestFit="1" customWidth="1"/>
    <col min="4" max="4" width="6.179687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customWidth="1"/>
    <col min="13" max="13" width="9.36328125" bestFit="1" customWidth="1"/>
    <col min="14" max="14" width="6.179687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 x14ac:dyDescent="0.2">
      <c r="C1" s="167" t="s">
        <v>159</v>
      </c>
      <c r="D1" s="161" t="e">
        <f>'実績調書(監督員用)'!M87</f>
        <v>#DIV/0!</v>
      </c>
      <c r="E1" s="162" t="e">
        <f>'実績調書(監督員用)'!P87</f>
        <v>#DIV/0!</v>
      </c>
      <c r="Q1" s="167" t="s">
        <v>160</v>
      </c>
      <c r="R1" s="163" t="str">
        <f>'実績調書(監督員用)'!M91</f>
        <v/>
      </c>
      <c r="S1" s="164" t="str">
        <f>'実績調書(監督員用)'!P91</f>
        <v/>
      </c>
      <c r="T1" s="164"/>
      <c r="U1" s="165"/>
    </row>
    <row r="2" spans="1:24" ht="13.25" x14ac:dyDescent="0.2">
      <c r="D2" s="160"/>
      <c r="E2" s="1"/>
      <c r="Q2" s="160"/>
    </row>
    <row r="3" spans="1:24" x14ac:dyDescent="0.2">
      <c r="C3" s="14" t="s">
        <v>19</v>
      </c>
      <c r="M3" s="14" t="s">
        <v>19</v>
      </c>
    </row>
    <row r="4" spans="1:24" ht="19" x14ac:dyDescent="0.2">
      <c r="C4" s="297" t="s">
        <v>30</v>
      </c>
      <c r="D4" s="297"/>
      <c r="E4" s="297"/>
      <c r="F4" s="297"/>
      <c r="G4" s="297"/>
      <c r="H4" s="297"/>
      <c r="I4" s="297"/>
      <c r="J4" s="297"/>
      <c r="K4" s="297"/>
      <c r="L4" s="6"/>
      <c r="M4" s="297" t="s">
        <v>32</v>
      </c>
      <c r="N4" s="297"/>
      <c r="O4" s="297"/>
      <c r="P4" s="297"/>
      <c r="Q4" s="297"/>
      <c r="R4" s="297"/>
      <c r="S4" s="297"/>
      <c r="T4" s="297"/>
      <c r="U4" s="297"/>
      <c r="V4" s="6"/>
      <c r="W4" s="6"/>
    </row>
    <row r="5" spans="1:24" ht="13.25" x14ac:dyDescent="0.2">
      <c r="C5" s="7"/>
      <c r="M5" s="7"/>
      <c r="X5" s="4"/>
    </row>
    <row r="6" spans="1:24" x14ac:dyDescent="0.2">
      <c r="C6" s="7"/>
      <c r="I6" s="382" t="str">
        <f>初期入力!$D$6</f>
        <v>○○建設株式会社</v>
      </c>
      <c r="J6" s="382"/>
      <c r="K6" s="382"/>
      <c r="M6" s="7"/>
      <c r="S6" s="382" t="str">
        <f>初期入力!$D$6</f>
        <v>○○建設株式会社</v>
      </c>
      <c r="T6" s="382"/>
      <c r="U6" s="382"/>
      <c r="X6" s="3" t="s">
        <v>12</v>
      </c>
    </row>
    <row r="7" spans="1:24" ht="13.5" customHeight="1" x14ac:dyDescent="0.2">
      <c r="C7" s="5"/>
      <c r="D7" s="382" t="str">
        <f>初期入力!$D$5</f>
        <v>経営体　○○地区　１工区</v>
      </c>
      <c r="E7" s="382"/>
      <c r="F7" s="382"/>
      <c r="I7" s="382"/>
      <c r="J7" s="382"/>
      <c r="K7" s="382"/>
      <c r="M7" s="5"/>
      <c r="N7" s="382" t="str">
        <f>初期入力!$D$5</f>
        <v>経営体　○○地区　１工区</v>
      </c>
      <c r="O7" s="382"/>
      <c r="P7" s="382"/>
      <c r="S7" s="382"/>
      <c r="T7" s="382"/>
      <c r="U7" s="382"/>
      <c r="X7" s="3" t="s">
        <v>38</v>
      </c>
    </row>
    <row r="8" spans="1:24" ht="14" x14ac:dyDescent="0.2">
      <c r="C8" s="9" t="s">
        <v>26</v>
      </c>
      <c r="D8" s="383"/>
      <c r="E8" s="383"/>
      <c r="F8" s="383"/>
      <c r="H8" s="10" t="s">
        <v>27</v>
      </c>
      <c r="I8" s="383"/>
      <c r="J8" s="383"/>
      <c r="K8" s="383"/>
      <c r="L8" s="33"/>
      <c r="M8" s="9" t="s">
        <v>26</v>
      </c>
      <c r="N8" s="383"/>
      <c r="O8" s="383"/>
      <c r="P8" s="383"/>
      <c r="R8" s="10" t="s">
        <v>27</v>
      </c>
      <c r="S8" s="383"/>
      <c r="T8" s="383"/>
      <c r="U8" s="383"/>
    </row>
    <row r="9" spans="1:24" ht="13.25" x14ac:dyDescent="0.2">
      <c r="W9" s="4"/>
      <c r="X9" s="4"/>
    </row>
    <row r="10" spans="1:24" ht="14" x14ac:dyDescent="0.2">
      <c r="C10" s="5"/>
      <c r="H10" s="9" t="s">
        <v>28</v>
      </c>
      <c r="I10" s="384" t="str">
        <f>初期入力!$D$7</f>
        <v>○○　○○</v>
      </c>
      <c r="J10" s="384"/>
      <c r="K10" s="384"/>
      <c r="L10" s="33"/>
      <c r="M10" s="5"/>
      <c r="R10" s="9" t="s">
        <v>28</v>
      </c>
      <c r="S10" s="384" t="str">
        <f>初期入力!$D$7</f>
        <v>○○　○○</v>
      </c>
      <c r="T10" s="384"/>
      <c r="U10" s="384"/>
      <c r="W10" s="138" t="s">
        <v>16</v>
      </c>
      <c r="X10" s="3" t="s">
        <v>52</v>
      </c>
    </row>
    <row r="11" spans="1:24" x14ac:dyDescent="0.2">
      <c r="C11" s="5"/>
      <c r="M11" s="5"/>
      <c r="W11" s="139" t="s">
        <v>15</v>
      </c>
      <c r="X11" s="3" t="s">
        <v>97</v>
      </c>
    </row>
    <row r="12" spans="1:24" x14ac:dyDescent="0.2">
      <c r="C12" s="305" t="s">
        <v>46</v>
      </c>
      <c r="D12" s="305" t="s">
        <v>47</v>
      </c>
      <c r="E12" s="295" t="s">
        <v>20</v>
      </c>
      <c r="F12" s="296"/>
      <c r="G12" s="296" t="s">
        <v>21</v>
      </c>
      <c r="H12" s="296"/>
      <c r="I12" s="296"/>
      <c r="J12" s="296"/>
      <c r="K12" s="296"/>
      <c r="L12" s="45"/>
      <c r="M12" s="305" t="s">
        <v>46</v>
      </c>
      <c r="N12" s="305" t="s">
        <v>47</v>
      </c>
      <c r="O12" s="295" t="s">
        <v>20</v>
      </c>
      <c r="P12" s="296"/>
      <c r="Q12" s="296" t="s">
        <v>21</v>
      </c>
      <c r="R12" s="296"/>
      <c r="S12" s="296"/>
      <c r="T12" s="296"/>
      <c r="U12" s="296"/>
    </row>
    <row r="13" spans="1:24" x14ac:dyDescent="0.2">
      <c r="C13" s="306"/>
      <c r="D13" s="306"/>
      <c r="E13" s="295"/>
      <c r="F13" s="296"/>
      <c r="G13" s="296"/>
      <c r="H13" s="296"/>
      <c r="I13" s="296"/>
      <c r="J13" s="296"/>
      <c r="K13" s="296"/>
      <c r="L13" s="45"/>
      <c r="M13" s="306"/>
      <c r="N13" s="306"/>
      <c r="O13" s="295"/>
      <c r="P13" s="296"/>
      <c r="Q13" s="296"/>
      <c r="R13" s="296"/>
      <c r="S13" s="296"/>
      <c r="T13" s="296"/>
      <c r="U13" s="296"/>
    </row>
    <row r="14" spans="1:24" x14ac:dyDescent="0.2">
      <c r="C14" s="306"/>
      <c r="D14" s="306"/>
      <c r="E14" s="295" t="s">
        <v>22</v>
      </c>
      <c r="F14" s="296"/>
      <c r="G14" s="296" t="s">
        <v>29</v>
      </c>
      <c r="H14" s="296" t="s">
        <v>23</v>
      </c>
      <c r="I14" s="296"/>
      <c r="J14" s="296"/>
      <c r="K14" s="296" t="s">
        <v>24</v>
      </c>
      <c r="L14" s="45"/>
      <c r="M14" s="306"/>
      <c r="N14" s="306"/>
      <c r="O14" s="295" t="s">
        <v>22</v>
      </c>
      <c r="P14" s="296"/>
      <c r="Q14" s="296" t="s">
        <v>29</v>
      </c>
      <c r="R14" s="296" t="s">
        <v>23</v>
      </c>
      <c r="S14" s="296"/>
      <c r="T14" s="296"/>
      <c r="U14" s="296" t="s">
        <v>24</v>
      </c>
    </row>
    <row r="15" spans="1:24" x14ac:dyDescent="0.2">
      <c r="C15" s="307"/>
      <c r="D15" s="307"/>
      <c r="E15" s="295"/>
      <c r="F15" s="296"/>
      <c r="G15" s="296"/>
      <c r="H15" s="296"/>
      <c r="I15" s="296"/>
      <c r="J15" s="296"/>
      <c r="K15" s="296"/>
      <c r="L15" s="45"/>
      <c r="M15" s="307"/>
      <c r="N15" s="307"/>
      <c r="O15" s="295"/>
      <c r="P15" s="296"/>
      <c r="Q15" s="296"/>
      <c r="R15" s="296"/>
      <c r="S15" s="296"/>
      <c r="T15" s="296"/>
      <c r="U15" s="296"/>
    </row>
    <row r="16" spans="1:24" ht="46.5" customHeight="1" x14ac:dyDescent="0.2">
      <c r="A16">
        <v>336</v>
      </c>
      <c r="C16" s="12">
        <v>43070</v>
      </c>
      <c r="D16" s="13" t="str">
        <f>INDEX(ｶﾚﾝﾀﾞｰ!$C$5:$QQ$44,VLOOKUP(初期入力!$D$4,初期入力!$I$3:$K$24,3,0),A16)</f>
        <v>水</v>
      </c>
      <c r="E16" s="89"/>
      <c r="F16" s="28"/>
      <c r="G16" s="13"/>
      <c r="H16" s="308"/>
      <c r="I16" s="309"/>
      <c r="J16" s="15"/>
      <c r="K16" s="13"/>
      <c r="L16" s="45"/>
      <c r="M16" s="12">
        <f>C16</f>
        <v>43070</v>
      </c>
      <c r="N16" s="13" t="str">
        <f>D16</f>
        <v>水</v>
      </c>
      <c r="O16" s="27">
        <f>E16</f>
        <v>0</v>
      </c>
      <c r="P16" s="15">
        <f>F16</f>
        <v>0</v>
      </c>
      <c r="Q16" s="29"/>
      <c r="R16" s="380"/>
      <c r="S16" s="381"/>
      <c r="T16" s="28"/>
      <c r="U16" s="29"/>
    </row>
    <row r="17" spans="1:21" ht="46.5" customHeight="1" x14ac:dyDescent="0.2">
      <c r="A17">
        <v>337</v>
      </c>
      <c r="C17" s="12">
        <v>43071</v>
      </c>
      <c r="D17" s="13" t="str">
        <f>INDEX(ｶﾚﾝﾀﾞｰ!$C$5:$QQ$44,VLOOKUP(初期入力!$D$4,初期入力!$I$3:$K$24,3,0),A17)</f>
        <v>木</v>
      </c>
      <c r="E17" s="89"/>
      <c r="F17" s="28"/>
      <c r="G17" s="13"/>
      <c r="H17" s="308"/>
      <c r="I17" s="309"/>
      <c r="J17" s="15"/>
      <c r="K17" s="13"/>
      <c r="L17" s="45"/>
      <c r="M17" s="12">
        <f t="shared" ref="M17:P26" si="0">C17</f>
        <v>43071</v>
      </c>
      <c r="N17" s="13" t="str">
        <f t="shared" si="0"/>
        <v>木</v>
      </c>
      <c r="O17" s="27">
        <f t="shared" si="0"/>
        <v>0</v>
      </c>
      <c r="P17" s="15">
        <f t="shared" si="0"/>
        <v>0</v>
      </c>
      <c r="Q17" s="29"/>
      <c r="R17" s="380"/>
      <c r="S17" s="381"/>
      <c r="T17" s="28"/>
      <c r="U17" s="29"/>
    </row>
    <row r="18" spans="1:21" ht="46.5" customHeight="1" x14ac:dyDescent="0.2">
      <c r="A18">
        <v>338</v>
      </c>
      <c r="C18" s="12">
        <v>43072</v>
      </c>
      <c r="D18" s="13" t="str">
        <f>INDEX(ｶﾚﾝﾀﾞｰ!$C$5:$QQ$44,VLOOKUP(初期入力!$D$4,初期入力!$I$3:$K$24,3,0),A18)</f>
        <v>金</v>
      </c>
      <c r="E18" s="89"/>
      <c r="F18" s="28"/>
      <c r="G18" s="11"/>
      <c r="H18" s="308"/>
      <c r="I18" s="309"/>
      <c r="J18" s="15"/>
      <c r="K18" s="13"/>
      <c r="L18" s="45"/>
      <c r="M18" s="12">
        <f t="shared" si="0"/>
        <v>43072</v>
      </c>
      <c r="N18" s="13" t="str">
        <f t="shared" si="0"/>
        <v>金</v>
      </c>
      <c r="O18" s="27">
        <f t="shared" si="0"/>
        <v>0</v>
      </c>
      <c r="P18" s="15">
        <f t="shared" si="0"/>
        <v>0</v>
      </c>
      <c r="Q18" s="29"/>
      <c r="R18" s="380"/>
      <c r="S18" s="381"/>
      <c r="T18" s="28"/>
      <c r="U18" s="29"/>
    </row>
    <row r="19" spans="1:21" ht="46.5" customHeight="1" x14ac:dyDescent="0.2">
      <c r="A19">
        <v>339</v>
      </c>
      <c r="C19" s="12">
        <v>43073</v>
      </c>
      <c r="D19" s="13" t="str">
        <f>INDEX(ｶﾚﾝﾀﾞｰ!$C$5:$QQ$44,VLOOKUP(初期入力!$D$4,初期入力!$I$3:$K$24,3,0),A19)</f>
        <v>土</v>
      </c>
      <c r="E19" s="89"/>
      <c r="F19" s="28"/>
      <c r="G19" s="11"/>
      <c r="H19" s="308"/>
      <c r="I19" s="309"/>
      <c r="J19" s="15"/>
      <c r="K19" s="13"/>
      <c r="L19" s="45"/>
      <c r="M19" s="12">
        <f t="shared" si="0"/>
        <v>43073</v>
      </c>
      <c r="N19" s="13" t="str">
        <f t="shared" si="0"/>
        <v>土</v>
      </c>
      <c r="O19" s="27">
        <f t="shared" si="0"/>
        <v>0</v>
      </c>
      <c r="P19" s="15">
        <f t="shared" si="0"/>
        <v>0</v>
      </c>
      <c r="Q19" s="29"/>
      <c r="R19" s="380"/>
      <c r="S19" s="381"/>
      <c r="T19" s="28"/>
      <c r="U19" s="29"/>
    </row>
    <row r="20" spans="1:21" ht="46.5" customHeight="1" x14ac:dyDescent="0.2">
      <c r="A20">
        <v>340</v>
      </c>
      <c r="C20" s="12">
        <v>43074</v>
      </c>
      <c r="D20" s="13" t="str">
        <f>INDEX(ｶﾚﾝﾀﾞｰ!$C$5:$QQ$44,VLOOKUP(初期入力!$D$4,初期入力!$I$3:$K$24,3,0),A20)</f>
        <v>日</v>
      </c>
      <c r="E20" s="89"/>
      <c r="F20" s="28"/>
      <c r="G20" s="13"/>
      <c r="H20" s="308"/>
      <c r="I20" s="309"/>
      <c r="J20" s="15"/>
      <c r="K20" s="13"/>
      <c r="L20" s="45"/>
      <c r="M20" s="12">
        <f t="shared" si="0"/>
        <v>43074</v>
      </c>
      <c r="N20" s="13" t="str">
        <f t="shared" si="0"/>
        <v>日</v>
      </c>
      <c r="O20" s="27">
        <f t="shared" si="0"/>
        <v>0</v>
      </c>
      <c r="P20" s="15">
        <f t="shared" si="0"/>
        <v>0</v>
      </c>
      <c r="Q20" s="29"/>
      <c r="R20" s="380"/>
      <c r="S20" s="381"/>
      <c r="T20" s="28"/>
      <c r="U20" s="29"/>
    </row>
    <row r="21" spans="1:21" ht="46.5" customHeight="1" x14ac:dyDescent="0.2">
      <c r="A21">
        <v>341</v>
      </c>
      <c r="C21" s="12">
        <v>43075</v>
      </c>
      <c r="D21" s="13" t="str">
        <f>INDEX(ｶﾚﾝﾀﾞｰ!$C$5:$QQ$44,VLOOKUP(初期入力!$D$4,初期入力!$I$3:$K$24,3,0),A21)</f>
        <v>月</v>
      </c>
      <c r="E21" s="89"/>
      <c r="F21" s="28"/>
      <c r="G21" s="13"/>
      <c r="H21" s="308"/>
      <c r="I21" s="309"/>
      <c r="J21" s="15"/>
      <c r="K21" s="13"/>
      <c r="L21" s="45"/>
      <c r="M21" s="12">
        <f t="shared" si="0"/>
        <v>43075</v>
      </c>
      <c r="N21" s="13" t="str">
        <f t="shared" si="0"/>
        <v>月</v>
      </c>
      <c r="O21" s="27">
        <f t="shared" si="0"/>
        <v>0</v>
      </c>
      <c r="P21" s="15">
        <f t="shared" si="0"/>
        <v>0</v>
      </c>
      <c r="Q21" s="29"/>
      <c r="R21" s="380"/>
      <c r="S21" s="381"/>
      <c r="T21" s="28"/>
      <c r="U21" s="29"/>
    </row>
    <row r="22" spans="1:21" ht="46.5" customHeight="1" x14ac:dyDescent="0.2">
      <c r="A22">
        <v>342</v>
      </c>
      <c r="C22" s="12">
        <v>43076</v>
      </c>
      <c r="D22" s="13" t="str">
        <f>INDEX(ｶﾚﾝﾀﾞｰ!$C$5:$QQ$44,VLOOKUP(初期入力!$D$4,初期入力!$I$3:$K$24,3,0),A22)</f>
        <v>火</v>
      </c>
      <c r="E22" s="89"/>
      <c r="F22" s="28"/>
      <c r="G22" s="13"/>
      <c r="H22" s="308"/>
      <c r="I22" s="309"/>
      <c r="J22" s="15"/>
      <c r="K22" s="13"/>
      <c r="L22" s="45"/>
      <c r="M22" s="12">
        <f t="shared" si="0"/>
        <v>43076</v>
      </c>
      <c r="N22" s="13" t="str">
        <f t="shared" si="0"/>
        <v>火</v>
      </c>
      <c r="O22" s="27">
        <f t="shared" si="0"/>
        <v>0</v>
      </c>
      <c r="P22" s="15">
        <f t="shared" si="0"/>
        <v>0</v>
      </c>
      <c r="Q22" s="29"/>
      <c r="R22" s="380"/>
      <c r="S22" s="381"/>
      <c r="T22" s="28"/>
      <c r="U22" s="29"/>
    </row>
    <row r="23" spans="1:21" ht="46.5" customHeight="1" x14ac:dyDescent="0.2">
      <c r="A23">
        <v>343</v>
      </c>
      <c r="C23" s="12">
        <v>43077</v>
      </c>
      <c r="D23" s="13" t="str">
        <f>INDEX(ｶﾚﾝﾀﾞｰ!$C$5:$QQ$44,VLOOKUP(初期入力!$D$4,初期入力!$I$3:$K$24,3,0),A23)</f>
        <v>水</v>
      </c>
      <c r="E23" s="89"/>
      <c r="F23" s="28"/>
      <c r="G23" s="13"/>
      <c r="H23" s="308"/>
      <c r="I23" s="309"/>
      <c r="J23" s="15"/>
      <c r="K23" s="13"/>
      <c r="L23" s="45"/>
      <c r="M23" s="12">
        <f t="shared" si="0"/>
        <v>43077</v>
      </c>
      <c r="N23" s="13" t="str">
        <f t="shared" si="0"/>
        <v>水</v>
      </c>
      <c r="O23" s="27">
        <f t="shared" si="0"/>
        <v>0</v>
      </c>
      <c r="P23" s="15">
        <f t="shared" si="0"/>
        <v>0</v>
      </c>
      <c r="Q23" s="29"/>
      <c r="R23" s="380"/>
      <c r="S23" s="381"/>
      <c r="T23" s="28"/>
      <c r="U23" s="29"/>
    </row>
    <row r="24" spans="1:21" ht="46.5" customHeight="1" x14ac:dyDescent="0.2">
      <c r="A24">
        <v>344</v>
      </c>
      <c r="C24" s="12">
        <v>43078</v>
      </c>
      <c r="D24" s="13" t="str">
        <f>INDEX(ｶﾚﾝﾀﾞｰ!$C$5:$QQ$44,VLOOKUP(初期入力!$D$4,初期入力!$I$3:$K$24,3,0),A24)</f>
        <v>木</v>
      </c>
      <c r="E24" s="89"/>
      <c r="F24" s="28"/>
      <c r="G24" s="13"/>
      <c r="H24" s="308"/>
      <c r="I24" s="309"/>
      <c r="J24" s="15"/>
      <c r="K24" s="13"/>
      <c r="L24" s="45"/>
      <c r="M24" s="12">
        <f t="shared" si="0"/>
        <v>43078</v>
      </c>
      <c r="N24" s="13" t="str">
        <f t="shared" si="0"/>
        <v>木</v>
      </c>
      <c r="O24" s="27">
        <f t="shared" si="0"/>
        <v>0</v>
      </c>
      <c r="P24" s="15">
        <f t="shared" si="0"/>
        <v>0</v>
      </c>
      <c r="Q24" s="29"/>
      <c r="R24" s="380"/>
      <c r="S24" s="381"/>
      <c r="T24" s="28"/>
      <c r="U24" s="29"/>
    </row>
    <row r="25" spans="1:21" ht="46.5" customHeight="1" x14ac:dyDescent="0.2">
      <c r="A25">
        <v>345</v>
      </c>
      <c r="C25" s="12">
        <v>43079</v>
      </c>
      <c r="D25" s="13" t="str">
        <f>INDEX(ｶﾚﾝﾀﾞｰ!$C$5:$QQ$44,VLOOKUP(初期入力!$D$4,初期入力!$I$3:$K$24,3,0),A25)</f>
        <v>金</v>
      </c>
      <c r="E25" s="89"/>
      <c r="F25" s="28"/>
      <c r="G25" s="13"/>
      <c r="H25" s="308"/>
      <c r="I25" s="309"/>
      <c r="J25" s="15"/>
      <c r="K25" s="13"/>
      <c r="L25" s="45"/>
      <c r="M25" s="12">
        <f t="shared" si="0"/>
        <v>43079</v>
      </c>
      <c r="N25" s="13" t="str">
        <f t="shared" si="0"/>
        <v>金</v>
      </c>
      <c r="O25" s="27">
        <f t="shared" si="0"/>
        <v>0</v>
      </c>
      <c r="P25" s="15">
        <f t="shared" si="0"/>
        <v>0</v>
      </c>
      <c r="Q25" s="29"/>
      <c r="R25" s="380"/>
      <c r="S25" s="381"/>
      <c r="T25" s="28"/>
      <c r="U25" s="29"/>
    </row>
    <row r="26" spans="1:21" ht="46.5" customHeight="1" x14ac:dyDescent="0.2">
      <c r="C26" s="11"/>
      <c r="D26" s="13"/>
      <c r="E26" s="89"/>
      <c r="F26" s="28"/>
      <c r="G26" s="13"/>
      <c r="H26" s="308"/>
      <c r="I26" s="309"/>
      <c r="J26" s="15"/>
      <c r="K26" s="13"/>
      <c r="L26" s="45"/>
      <c r="M26" s="12">
        <f t="shared" si="0"/>
        <v>0</v>
      </c>
      <c r="N26" s="13">
        <f t="shared" si="0"/>
        <v>0</v>
      </c>
      <c r="O26" s="27">
        <f t="shared" si="0"/>
        <v>0</v>
      </c>
      <c r="P26" s="15">
        <f t="shared" si="0"/>
        <v>0</v>
      </c>
      <c r="Q26" s="29"/>
      <c r="R26" s="380"/>
      <c r="S26" s="381"/>
      <c r="T26" s="28"/>
      <c r="U26" s="29"/>
    </row>
    <row r="27" spans="1:21" ht="25.5" customHeight="1" x14ac:dyDescent="0.2">
      <c r="C27" s="140" t="s">
        <v>131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 t="s">
        <v>131</v>
      </c>
      <c r="N27" s="140"/>
      <c r="O27" s="140"/>
      <c r="P27" s="140"/>
      <c r="Q27" s="140"/>
      <c r="R27" s="140"/>
      <c r="S27" s="140"/>
      <c r="T27" s="140"/>
      <c r="U27" s="140"/>
    </row>
    <row r="28" spans="1:21" ht="13.25" x14ac:dyDescent="0.2">
      <c r="C28" s="14"/>
      <c r="M28" s="14"/>
    </row>
    <row r="29" spans="1:21" ht="14" x14ac:dyDescent="0.2">
      <c r="C29" s="9" t="s">
        <v>25</v>
      </c>
      <c r="M29" s="9" t="s">
        <v>25</v>
      </c>
    </row>
    <row r="30" spans="1:21" ht="22.5" customHeight="1" x14ac:dyDescent="0.2">
      <c r="C30" s="43"/>
      <c r="D30" s="34"/>
      <c r="E30" s="34"/>
      <c r="F30" s="34"/>
      <c r="G30" s="34"/>
      <c r="H30" s="34"/>
      <c r="I30" s="34"/>
      <c r="J30" s="34"/>
      <c r="K30" s="34"/>
      <c r="L30" s="46"/>
      <c r="M30" s="43"/>
      <c r="N30" s="34"/>
      <c r="O30" s="34"/>
      <c r="P30" s="34"/>
      <c r="Q30" s="34"/>
      <c r="R30" s="34"/>
      <c r="S30" s="34"/>
      <c r="T30" s="34"/>
      <c r="U30" s="34"/>
    </row>
    <row r="31" spans="1:21" ht="22.5" customHeight="1" x14ac:dyDescent="0.2">
      <c r="C31" s="44"/>
      <c r="D31" s="35"/>
      <c r="E31" s="35"/>
      <c r="F31" s="35"/>
      <c r="G31" s="35"/>
      <c r="H31" s="35"/>
      <c r="I31" s="35"/>
      <c r="J31" s="35"/>
      <c r="K31" s="35"/>
      <c r="L31" s="46"/>
      <c r="M31" s="44"/>
      <c r="N31" s="35"/>
      <c r="O31" s="35"/>
      <c r="P31" s="35"/>
      <c r="Q31" s="35"/>
      <c r="R31" s="35"/>
      <c r="S31" s="35"/>
      <c r="T31" s="35"/>
      <c r="U31" s="35"/>
    </row>
    <row r="32" spans="1:21" ht="22.5" customHeight="1" x14ac:dyDescent="0.2">
      <c r="C32" s="44"/>
      <c r="D32" s="35"/>
      <c r="E32" s="35"/>
      <c r="F32" s="35"/>
      <c r="G32" s="35"/>
      <c r="H32" s="35"/>
      <c r="I32" s="35"/>
      <c r="J32" s="35"/>
      <c r="K32" s="35"/>
      <c r="L32" s="46"/>
      <c r="M32" s="44"/>
      <c r="N32" s="35"/>
      <c r="O32" s="35"/>
      <c r="P32" s="35"/>
      <c r="Q32" s="35"/>
      <c r="R32" s="35"/>
      <c r="S32" s="35"/>
      <c r="T32" s="35"/>
      <c r="U32" s="35"/>
    </row>
    <row r="33" spans="1:21" ht="22.5" customHeight="1" x14ac:dyDescent="0.2">
      <c r="C33" s="44"/>
      <c r="D33" s="35"/>
      <c r="E33" s="35"/>
      <c r="F33" s="35"/>
      <c r="G33" s="35"/>
      <c r="H33" s="35"/>
      <c r="I33" s="35"/>
      <c r="J33" s="35"/>
      <c r="K33" s="35"/>
      <c r="L33" s="46"/>
      <c r="M33" s="44"/>
      <c r="N33" s="35"/>
      <c r="O33" s="35"/>
      <c r="P33" s="35"/>
      <c r="Q33" s="35"/>
      <c r="R33" s="35"/>
      <c r="S33" s="35"/>
      <c r="T33" s="35"/>
      <c r="U33" s="35"/>
    </row>
    <row r="34" spans="1:21" ht="11.25" customHeight="1" x14ac:dyDescent="0.2">
      <c r="C34" s="47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6"/>
      <c r="O34" s="46"/>
      <c r="P34" s="46"/>
      <c r="Q34" s="46"/>
      <c r="R34" s="46"/>
      <c r="S34" s="46"/>
      <c r="T34" s="46"/>
      <c r="U34" s="46"/>
    </row>
    <row r="35" spans="1:21" ht="11.25" customHeight="1" x14ac:dyDescent="0.2">
      <c r="C35" s="47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6"/>
      <c r="O35" s="46"/>
      <c r="P35" s="46"/>
      <c r="Q35" s="46"/>
      <c r="R35" s="46"/>
      <c r="S35" s="46"/>
      <c r="T35" s="46"/>
      <c r="U35" s="46"/>
    </row>
    <row r="36" spans="1:21" ht="46.5" customHeight="1" x14ac:dyDescent="0.2">
      <c r="A36">
        <v>346</v>
      </c>
      <c r="C36" s="12">
        <v>43080</v>
      </c>
      <c r="D36" s="13" t="str">
        <f>INDEX(ｶﾚﾝﾀﾞｰ!$C$5:$QQ$44,VLOOKUP(初期入力!$D$4,初期入力!$I$3:$K$24,3,0),A36)</f>
        <v>土</v>
      </c>
      <c r="E36" s="89"/>
      <c r="F36" s="28"/>
      <c r="G36" s="13"/>
      <c r="H36" s="308"/>
      <c r="I36" s="309"/>
      <c r="J36" s="15"/>
      <c r="K36" s="13"/>
      <c r="L36" s="45"/>
      <c r="M36" s="12">
        <f t="shared" ref="M36:O46" si="1">C36</f>
        <v>43080</v>
      </c>
      <c r="N36" s="13" t="str">
        <f t="shared" si="1"/>
        <v>土</v>
      </c>
      <c r="O36" s="27">
        <f>E36</f>
        <v>0</v>
      </c>
      <c r="P36" s="15">
        <f t="shared" ref="P36:P46" si="2">F36</f>
        <v>0</v>
      </c>
      <c r="Q36" s="29"/>
      <c r="R36" s="380"/>
      <c r="S36" s="381"/>
      <c r="T36" s="28"/>
      <c r="U36" s="29"/>
    </row>
    <row r="37" spans="1:21" ht="46.5" customHeight="1" x14ac:dyDescent="0.2">
      <c r="A37">
        <v>347</v>
      </c>
      <c r="C37" s="12">
        <v>43081</v>
      </c>
      <c r="D37" s="13" t="str">
        <f>INDEX(ｶﾚﾝﾀﾞｰ!$C$5:$QQ$44,VLOOKUP(初期入力!$D$4,初期入力!$I$3:$K$24,3,0),A37)</f>
        <v>日</v>
      </c>
      <c r="E37" s="89"/>
      <c r="F37" s="28"/>
      <c r="G37" s="13"/>
      <c r="H37" s="308"/>
      <c r="I37" s="309"/>
      <c r="J37" s="15"/>
      <c r="K37" s="13"/>
      <c r="L37" s="45"/>
      <c r="M37" s="12">
        <f t="shared" si="1"/>
        <v>43081</v>
      </c>
      <c r="N37" s="13" t="str">
        <f t="shared" si="1"/>
        <v>日</v>
      </c>
      <c r="O37" s="27">
        <f t="shared" si="1"/>
        <v>0</v>
      </c>
      <c r="P37" s="15">
        <f t="shared" si="2"/>
        <v>0</v>
      </c>
      <c r="Q37" s="29"/>
      <c r="R37" s="380"/>
      <c r="S37" s="381"/>
      <c r="T37" s="28"/>
      <c r="U37" s="29"/>
    </row>
    <row r="38" spans="1:21" ht="46.5" customHeight="1" x14ac:dyDescent="0.2">
      <c r="A38">
        <v>348</v>
      </c>
      <c r="C38" s="12">
        <v>43082</v>
      </c>
      <c r="D38" s="13" t="str">
        <f>INDEX(ｶﾚﾝﾀﾞｰ!$C$5:$QQ$44,VLOOKUP(初期入力!$D$4,初期入力!$I$3:$K$24,3,0),A38)</f>
        <v>月</v>
      </c>
      <c r="E38" s="89"/>
      <c r="F38" s="28"/>
      <c r="G38" s="11"/>
      <c r="H38" s="308"/>
      <c r="I38" s="309"/>
      <c r="J38" s="15"/>
      <c r="K38" s="13"/>
      <c r="L38" s="45"/>
      <c r="M38" s="12">
        <f t="shared" si="1"/>
        <v>43082</v>
      </c>
      <c r="N38" s="13" t="str">
        <f t="shared" si="1"/>
        <v>月</v>
      </c>
      <c r="O38" s="27">
        <f t="shared" si="1"/>
        <v>0</v>
      </c>
      <c r="P38" s="15">
        <f t="shared" si="2"/>
        <v>0</v>
      </c>
      <c r="Q38" s="29"/>
      <c r="R38" s="380"/>
      <c r="S38" s="381"/>
      <c r="T38" s="28"/>
      <c r="U38" s="29"/>
    </row>
    <row r="39" spans="1:21" ht="46.5" customHeight="1" x14ac:dyDescent="0.2">
      <c r="A39">
        <v>349</v>
      </c>
      <c r="C39" s="12">
        <v>43083</v>
      </c>
      <c r="D39" s="13" t="str">
        <f>INDEX(ｶﾚﾝﾀﾞｰ!$C$5:$QQ$44,VLOOKUP(初期入力!$D$4,初期入力!$I$3:$K$24,3,0),A39)</f>
        <v>火</v>
      </c>
      <c r="E39" s="89"/>
      <c r="F39" s="28"/>
      <c r="G39" s="11"/>
      <c r="H39" s="308"/>
      <c r="I39" s="309"/>
      <c r="J39" s="15"/>
      <c r="K39" s="13"/>
      <c r="L39" s="45"/>
      <c r="M39" s="12">
        <f t="shared" si="1"/>
        <v>43083</v>
      </c>
      <c r="N39" s="13" t="str">
        <f t="shared" si="1"/>
        <v>火</v>
      </c>
      <c r="O39" s="27">
        <f t="shared" si="1"/>
        <v>0</v>
      </c>
      <c r="P39" s="15">
        <f t="shared" si="2"/>
        <v>0</v>
      </c>
      <c r="Q39" s="29"/>
      <c r="R39" s="380"/>
      <c r="S39" s="381"/>
      <c r="T39" s="28"/>
      <c r="U39" s="29"/>
    </row>
    <row r="40" spans="1:21" ht="46.5" customHeight="1" x14ac:dyDescent="0.2">
      <c r="A40">
        <v>350</v>
      </c>
      <c r="C40" s="12">
        <v>43084</v>
      </c>
      <c r="D40" s="13" t="str">
        <f>INDEX(ｶﾚﾝﾀﾞｰ!$C$5:$QQ$44,VLOOKUP(初期入力!$D$4,初期入力!$I$3:$K$24,3,0),A40)</f>
        <v>水</v>
      </c>
      <c r="E40" s="89"/>
      <c r="F40" s="28"/>
      <c r="G40" s="13"/>
      <c r="H40" s="308"/>
      <c r="I40" s="309"/>
      <c r="J40" s="15"/>
      <c r="K40" s="13"/>
      <c r="L40" s="45"/>
      <c r="M40" s="12">
        <f t="shared" si="1"/>
        <v>43084</v>
      </c>
      <c r="N40" s="13" t="str">
        <f t="shared" si="1"/>
        <v>水</v>
      </c>
      <c r="O40" s="27">
        <f t="shared" si="1"/>
        <v>0</v>
      </c>
      <c r="P40" s="15">
        <f t="shared" si="2"/>
        <v>0</v>
      </c>
      <c r="Q40" s="29"/>
      <c r="R40" s="380"/>
      <c r="S40" s="381"/>
      <c r="T40" s="28"/>
      <c r="U40" s="29"/>
    </row>
    <row r="41" spans="1:21" ht="46.5" customHeight="1" x14ac:dyDescent="0.2">
      <c r="A41">
        <v>351</v>
      </c>
      <c r="C41" s="12">
        <v>43085</v>
      </c>
      <c r="D41" s="13" t="str">
        <f>INDEX(ｶﾚﾝﾀﾞｰ!$C$5:$QQ$44,VLOOKUP(初期入力!$D$4,初期入力!$I$3:$K$24,3,0),A41)</f>
        <v>木</v>
      </c>
      <c r="E41" s="89"/>
      <c r="F41" s="28"/>
      <c r="G41" s="13"/>
      <c r="H41" s="308"/>
      <c r="I41" s="309"/>
      <c r="J41" s="15"/>
      <c r="K41" s="13"/>
      <c r="L41" s="45"/>
      <c r="M41" s="12">
        <f t="shared" si="1"/>
        <v>43085</v>
      </c>
      <c r="N41" s="13" t="str">
        <f t="shared" si="1"/>
        <v>木</v>
      </c>
      <c r="O41" s="27">
        <f t="shared" si="1"/>
        <v>0</v>
      </c>
      <c r="P41" s="15">
        <f t="shared" si="2"/>
        <v>0</v>
      </c>
      <c r="Q41" s="29"/>
      <c r="R41" s="380"/>
      <c r="S41" s="381"/>
      <c r="T41" s="28"/>
      <c r="U41" s="29"/>
    </row>
    <row r="42" spans="1:21" ht="46.5" customHeight="1" x14ac:dyDescent="0.2">
      <c r="A42">
        <v>352</v>
      </c>
      <c r="C42" s="12">
        <v>43086</v>
      </c>
      <c r="D42" s="13" t="str">
        <f>INDEX(ｶﾚﾝﾀﾞｰ!$C$5:$QQ$44,VLOOKUP(初期入力!$D$4,初期入力!$I$3:$K$24,3,0),A42)</f>
        <v>金</v>
      </c>
      <c r="E42" s="89"/>
      <c r="F42" s="28"/>
      <c r="G42" s="13"/>
      <c r="H42" s="308"/>
      <c r="I42" s="309"/>
      <c r="J42" s="15"/>
      <c r="K42" s="13"/>
      <c r="L42" s="45"/>
      <c r="M42" s="12">
        <f t="shared" si="1"/>
        <v>43086</v>
      </c>
      <c r="N42" s="13" t="str">
        <f t="shared" si="1"/>
        <v>金</v>
      </c>
      <c r="O42" s="27">
        <f t="shared" si="1"/>
        <v>0</v>
      </c>
      <c r="P42" s="15">
        <f t="shared" si="2"/>
        <v>0</v>
      </c>
      <c r="Q42" s="29"/>
      <c r="R42" s="380"/>
      <c r="S42" s="381"/>
      <c r="T42" s="28"/>
      <c r="U42" s="29"/>
    </row>
    <row r="43" spans="1:21" ht="46.5" customHeight="1" x14ac:dyDescent="0.2">
      <c r="A43">
        <v>353</v>
      </c>
      <c r="C43" s="12">
        <v>43087</v>
      </c>
      <c r="D43" s="13" t="str">
        <f>INDEX(ｶﾚﾝﾀﾞｰ!$C$5:$QQ$44,VLOOKUP(初期入力!$D$4,初期入力!$I$3:$K$24,3,0),A43)</f>
        <v>土</v>
      </c>
      <c r="E43" s="89"/>
      <c r="F43" s="28"/>
      <c r="G43" s="13"/>
      <c r="H43" s="308"/>
      <c r="I43" s="309"/>
      <c r="J43" s="15"/>
      <c r="K43" s="13"/>
      <c r="L43" s="45"/>
      <c r="M43" s="12">
        <f t="shared" si="1"/>
        <v>43087</v>
      </c>
      <c r="N43" s="13" t="str">
        <f t="shared" si="1"/>
        <v>土</v>
      </c>
      <c r="O43" s="27">
        <f t="shared" si="1"/>
        <v>0</v>
      </c>
      <c r="P43" s="15">
        <f t="shared" si="2"/>
        <v>0</v>
      </c>
      <c r="Q43" s="29"/>
      <c r="R43" s="380"/>
      <c r="S43" s="381"/>
      <c r="T43" s="28"/>
      <c r="U43" s="29"/>
    </row>
    <row r="44" spans="1:21" ht="46.5" customHeight="1" x14ac:dyDescent="0.2">
      <c r="A44">
        <v>354</v>
      </c>
      <c r="C44" s="12">
        <v>43088</v>
      </c>
      <c r="D44" s="13" t="str">
        <f>INDEX(ｶﾚﾝﾀﾞｰ!$C$5:$QQ$44,VLOOKUP(初期入力!$D$4,初期入力!$I$3:$K$24,3,0),A44)</f>
        <v>日</v>
      </c>
      <c r="E44" s="89"/>
      <c r="F44" s="28"/>
      <c r="G44" s="13"/>
      <c r="H44" s="308"/>
      <c r="I44" s="309"/>
      <c r="J44" s="15"/>
      <c r="K44" s="13"/>
      <c r="L44" s="45"/>
      <c r="M44" s="12">
        <f t="shared" si="1"/>
        <v>43088</v>
      </c>
      <c r="N44" s="13" t="str">
        <f t="shared" si="1"/>
        <v>日</v>
      </c>
      <c r="O44" s="27">
        <f t="shared" si="1"/>
        <v>0</v>
      </c>
      <c r="P44" s="15">
        <f t="shared" si="2"/>
        <v>0</v>
      </c>
      <c r="Q44" s="29"/>
      <c r="R44" s="380"/>
      <c r="S44" s="381"/>
      <c r="T44" s="28"/>
      <c r="U44" s="29"/>
    </row>
    <row r="45" spans="1:21" ht="46.5" customHeight="1" x14ac:dyDescent="0.2">
      <c r="A45">
        <v>355</v>
      </c>
      <c r="C45" s="12">
        <v>43089</v>
      </c>
      <c r="D45" s="13" t="str">
        <f>INDEX(ｶﾚﾝﾀﾞｰ!$C$5:$QQ$44,VLOOKUP(初期入力!$D$4,初期入力!$I$3:$K$24,3,0),A45)</f>
        <v>月</v>
      </c>
      <c r="E45" s="89"/>
      <c r="F45" s="28"/>
      <c r="G45" s="13"/>
      <c r="H45" s="308"/>
      <c r="I45" s="309"/>
      <c r="J45" s="15"/>
      <c r="K45" s="13"/>
      <c r="L45" s="45"/>
      <c r="M45" s="12">
        <f t="shared" si="1"/>
        <v>43089</v>
      </c>
      <c r="N45" s="13" t="str">
        <f t="shared" si="1"/>
        <v>月</v>
      </c>
      <c r="O45" s="27">
        <f t="shared" si="1"/>
        <v>0</v>
      </c>
      <c r="P45" s="15">
        <f t="shared" si="2"/>
        <v>0</v>
      </c>
      <c r="Q45" s="29"/>
      <c r="R45" s="380"/>
      <c r="S45" s="381"/>
      <c r="T45" s="28"/>
      <c r="U45" s="29"/>
    </row>
    <row r="46" spans="1:21" ht="46.5" customHeight="1" x14ac:dyDescent="0.2">
      <c r="C46" s="11"/>
      <c r="D46" s="13"/>
      <c r="E46" s="89"/>
      <c r="F46" s="28"/>
      <c r="G46" s="13"/>
      <c r="H46" s="308"/>
      <c r="I46" s="309"/>
      <c r="J46" s="15"/>
      <c r="K46" s="13"/>
      <c r="L46" s="45"/>
      <c r="M46" s="12">
        <f t="shared" si="1"/>
        <v>0</v>
      </c>
      <c r="N46" s="13">
        <f t="shared" si="1"/>
        <v>0</v>
      </c>
      <c r="O46" s="27">
        <f t="shared" si="1"/>
        <v>0</v>
      </c>
      <c r="P46" s="15">
        <f t="shared" si="2"/>
        <v>0</v>
      </c>
      <c r="Q46" s="29"/>
      <c r="R46" s="380"/>
      <c r="S46" s="381"/>
      <c r="T46" s="28"/>
      <c r="U46" s="29"/>
    </row>
    <row r="47" spans="1:21" ht="25.5" customHeight="1" x14ac:dyDescent="0.2">
      <c r="C47" s="140" t="s">
        <v>131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 t="s">
        <v>131</v>
      </c>
      <c r="N47" s="140"/>
      <c r="O47" s="140"/>
      <c r="P47" s="140"/>
      <c r="Q47" s="140"/>
      <c r="R47" s="140"/>
      <c r="S47" s="140"/>
      <c r="T47" s="140"/>
      <c r="U47" s="140"/>
    </row>
    <row r="48" spans="1:21" ht="13.25" x14ac:dyDescent="0.2">
      <c r="C48" s="14"/>
      <c r="M48" s="14"/>
    </row>
    <row r="49" spans="1:21" ht="14" x14ac:dyDescent="0.2">
      <c r="C49" s="9" t="s">
        <v>25</v>
      </c>
      <c r="M49" s="9" t="s">
        <v>25</v>
      </c>
    </row>
    <row r="50" spans="1:21" ht="22.5" customHeight="1" x14ac:dyDescent="0.2">
      <c r="C50" s="43"/>
      <c r="D50" s="34"/>
      <c r="E50" s="34"/>
      <c r="F50" s="34"/>
      <c r="G50" s="34"/>
      <c r="H50" s="34"/>
      <c r="I50" s="34"/>
      <c r="J50" s="34"/>
      <c r="K50" s="34"/>
      <c r="L50" s="46"/>
      <c r="M50" s="43"/>
      <c r="N50" s="34"/>
      <c r="O50" s="34"/>
      <c r="P50" s="34"/>
      <c r="Q50" s="34"/>
      <c r="R50" s="34"/>
      <c r="S50" s="34"/>
      <c r="T50" s="34"/>
      <c r="U50" s="34"/>
    </row>
    <row r="51" spans="1:21" ht="22.5" customHeight="1" x14ac:dyDescent="0.2">
      <c r="C51" s="44"/>
      <c r="D51" s="35"/>
      <c r="E51" s="35"/>
      <c r="F51" s="35"/>
      <c r="G51" s="35"/>
      <c r="H51" s="35"/>
      <c r="I51" s="35"/>
      <c r="J51" s="35"/>
      <c r="K51" s="35"/>
      <c r="L51" s="46"/>
      <c r="M51" s="44"/>
      <c r="N51" s="35"/>
      <c r="O51" s="35"/>
      <c r="P51" s="35"/>
      <c r="Q51" s="35"/>
      <c r="R51" s="35"/>
      <c r="S51" s="35"/>
      <c r="T51" s="35"/>
      <c r="U51" s="35"/>
    </row>
    <row r="52" spans="1:21" ht="22.5" customHeight="1" x14ac:dyDescent="0.2">
      <c r="C52" s="44"/>
      <c r="D52" s="35"/>
      <c r="E52" s="35"/>
      <c r="F52" s="35"/>
      <c r="G52" s="35"/>
      <c r="H52" s="35"/>
      <c r="I52" s="35"/>
      <c r="J52" s="35"/>
      <c r="K52" s="35"/>
      <c r="L52" s="46"/>
      <c r="M52" s="44"/>
      <c r="N52" s="35"/>
      <c r="O52" s="35"/>
      <c r="P52" s="35"/>
      <c r="Q52" s="35"/>
      <c r="R52" s="35"/>
      <c r="S52" s="35"/>
      <c r="T52" s="35"/>
      <c r="U52" s="35"/>
    </row>
    <row r="53" spans="1:21" ht="22.5" customHeight="1" x14ac:dyDescent="0.2">
      <c r="C53" s="44"/>
      <c r="D53" s="35"/>
      <c r="E53" s="35"/>
      <c r="F53" s="35"/>
      <c r="G53" s="35"/>
      <c r="H53" s="35"/>
      <c r="I53" s="35"/>
      <c r="J53" s="35"/>
      <c r="K53" s="35"/>
      <c r="L53" s="46"/>
      <c r="M53" s="44"/>
      <c r="N53" s="35"/>
      <c r="O53" s="35"/>
      <c r="P53" s="35"/>
      <c r="Q53" s="35"/>
      <c r="R53" s="35"/>
      <c r="S53" s="35"/>
      <c r="T53" s="35"/>
      <c r="U53" s="35"/>
    </row>
    <row r="54" spans="1:21" ht="11.25" customHeight="1" x14ac:dyDescent="0.2"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7"/>
      <c r="N54" s="46"/>
      <c r="O54" s="46"/>
      <c r="P54" s="46"/>
      <c r="Q54" s="46"/>
      <c r="R54" s="46"/>
      <c r="S54" s="46"/>
      <c r="T54" s="46"/>
      <c r="U54" s="46"/>
    </row>
    <row r="55" spans="1:21" ht="11.25" customHeight="1" x14ac:dyDescent="0.2">
      <c r="C55" s="47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6"/>
      <c r="O55" s="46"/>
      <c r="P55" s="46"/>
      <c r="Q55" s="46"/>
      <c r="R55" s="46"/>
      <c r="S55" s="46"/>
      <c r="T55" s="46"/>
      <c r="U55" s="46"/>
    </row>
    <row r="56" spans="1:21" ht="46.5" customHeight="1" x14ac:dyDescent="0.2">
      <c r="A56">
        <v>356</v>
      </c>
      <c r="C56" s="12">
        <v>43090</v>
      </c>
      <c r="D56" s="13" t="str">
        <f>INDEX(ｶﾚﾝﾀﾞｰ!$C$5:$QQ$44,VLOOKUP(初期入力!$D$4,初期入力!$I$3:$K$24,3,0),A56)</f>
        <v>火</v>
      </c>
      <c r="E56" s="89"/>
      <c r="F56" s="28"/>
      <c r="G56" s="13"/>
      <c r="H56" s="308"/>
      <c r="I56" s="309"/>
      <c r="J56" s="15"/>
      <c r="K56" s="13"/>
      <c r="L56" s="45"/>
      <c r="M56" s="12">
        <f t="shared" ref="M56:O66" si="3">C56</f>
        <v>43090</v>
      </c>
      <c r="N56" s="13" t="str">
        <f t="shared" si="3"/>
        <v>火</v>
      </c>
      <c r="O56" s="27">
        <f>E56</f>
        <v>0</v>
      </c>
      <c r="P56" s="15">
        <f t="shared" ref="P56:P66" si="4">F56</f>
        <v>0</v>
      </c>
      <c r="Q56" s="29"/>
      <c r="R56" s="380"/>
      <c r="S56" s="381"/>
      <c r="T56" s="28"/>
      <c r="U56" s="29"/>
    </row>
    <row r="57" spans="1:21" ht="46.5" customHeight="1" x14ac:dyDescent="0.2">
      <c r="A57">
        <v>357</v>
      </c>
      <c r="C57" s="12">
        <v>43091</v>
      </c>
      <c r="D57" s="13" t="str">
        <f>INDEX(ｶﾚﾝﾀﾞｰ!$C$5:$QQ$44,VLOOKUP(初期入力!$D$4,初期入力!$I$3:$K$24,3,0),A57)</f>
        <v>水</v>
      </c>
      <c r="E57" s="89"/>
      <c r="F57" s="28"/>
      <c r="G57" s="13"/>
      <c r="H57" s="308"/>
      <c r="I57" s="309"/>
      <c r="J57" s="15"/>
      <c r="K57" s="13"/>
      <c r="L57" s="45"/>
      <c r="M57" s="12">
        <f t="shared" si="3"/>
        <v>43091</v>
      </c>
      <c r="N57" s="13" t="str">
        <f t="shared" si="3"/>
        <v>水</v>
      </c>
      <c r="O57" s="27">
        <f t="shared" si="3"/>
        <v>0</v>
      </c>
      <c r="P57" s="15">
        <f t="shared" si="4"/>
        <v>0</v>
      </c>
      <c r="Q57" s="29"/>
      <c r="R57" s="380"/>
      <c r="S57" s="381"/>
      <c r="T57" s="28"/>
      <c r="U57" s="29"/>
    </row>
    <row r="58" spans="1:21" ht="46.5" customHeight="1" x14ac:dyDescent="0.2">
      <c r="A58">
        <v>358</v>
      </c>
      <c r="C58" s="12">
        <v>43092</v>
      </c>
      <c r="D58" s="13" t="str">
        <f>INDEX(ｶﾚﾝﾀﾞｰ!$C$5:$QQ$44,VLOOKUP(初期入力!$D$4,初期入力!$I$3:$K$24,3,0),A58)</f>
        <v>木</v>
      </c>
      <c r="E58" s="89"/>
      <c r="F58" s="28"/>
      <c r="G58" s="11"/>
      <c r="H58" s="308"/>
      <c r="I58" s="309"/>
      <c r="J58" s="15"/>
      <c r="K58" s="13"/>
      <c r="L58" s="45"/>
      <c r="M58" s="12">
        <f t="shared" si="3"/>
        <v>43092</v>
      </c>
      <c r="N58" s="13" t="str">
        <f t="shared" si="3"/>
        <v>木</v>
      </c>
      <c r="O58" s="27">
        <f t="shared" si="3"/>
        <v>0</v>
      </c>
      <c r="P58" s="15">
        <f t="shared" si="4"/>
        <v>0</v>
      </c>
      <c r="Q58" s="29"/>
      <c r="R58" s="380"/>
      <c r="S58" s="381"/>
      <c r="T58" s="28"/>
      <c r="U58" s="29"/>
    </row>
    <row r="59" spans="1:21" ht="46.5" customHeight="1" x14ac:dyDescent="0.2">
      <c r="A59">
        <v>359</v>
      </c>
      <c r="C59" s="12">
        <v>43093</v>
      </c>
      <c r="D59" s="13" t="str">
        <f>INDEX(ｶﾚﾝﾀﾞｰ!$C$5:$QQ$44,VLOOKUP(初期入力!$D$4,初期入力!$I$3:$K$24,3,0),A59)</f>
        <v>金</v>
      </c>
      <c r="E59" s="89"/>
      <c r="F59" s="28"/>
      <c r="G59" s="11"/>
      <c r="H59" s="308"/>
      <c r="I59" s="309"/>
      <c r="J59" s="15"/>
      <c r="K59" s="13"/>
      <c r="L59" s="45"/>
      <c r="M59" s="12">
        <f t="shared" si="3"/>
        <v>43093</v>
      </c>
      <c r="N59" s="13" t="str">
        <f t="shared" si="3"/>
        <v>金</v>
      </c>
      <c r="O59" s="27">
        <f t="shared" si="3"/>
        <v>0</v>
      </c>
      <c r="P59" s="15">
        <f t="shared" si="4"/>
        <v>0</v>
      </c>
      <c r="Q59" s="29"/>
      <c r="R59" s="380"/>
      <c r="S59" s="381"/>
      <c r="T59" s="28"/>
      <c r="U59" s="29"/>
    </row>
    <row r="60" spans="1:21" ht="46.5" customHeight="1" x14ac:dyDescent="0.2">
      <c r="A60">
        <v>360</v>
      </c>
      <c r="C60" s="12">
        <v>43094</v>
      </c>
      <c r="D60" s="13" t="str">
        <f>INDEX(ｶﾚﾝﾀﾞｰ!$C$5:$QQ$44,VLOOKUP(初期入力!$D$4,初期入力!$I$3:$K$24,3,0),A60)</f>
        <v>土</v>
      </c>
      <c r="E60" s="89"/>
      <c r="F60" s="28"/>
      <c r="G60" s="13"/>
      <c r="H60" s="308"/>
      <c r="I60" s="309"/>
      <c r="J60" s="15"/>
      <c r="K60" s="13"/>
      <c r="L60" s="45"/>
      <c r="M60" s="12">
        <f t="shared" si="3"/>
        <v>43094</v>
      </c>
      <c r="N60" s="13" t="str">
        <f t="shared" si="3"/>
        <v>土</v>
      </c>
      <c r="O60" s="27">
        <f t="shared" si="3"/>
        <v>0</v>
      </c>
      <c r="P60" s="15">
        <f t="shared" si="4"/>
        <v>0</v>
      </c>
      <c r="Q60" s="29"/>
      <c r="R60" s="380"/>
      <c r="S60" s="381"/>
      <c r="T60" s="28"/>
      <c r="U60" s="29"/>
    </row>
    <row r="61" spans="1:21" ht="46.5" customHeight="1" x14ac:dyDescent="0.2">
      <c r="A61">
        <v>361</v>
      </c>
      <c r="C61" s="12">
        <v>43095</v>
      </c>
      <c r="D61" s="13" t="str">
        <f>INDEX(ｶﾚﾝﾀﾞｰ!$C$5:$QQ$44,VLOOKUP(初期入力!$D$4,初期入力!$I$3:$K$24,3,0),A61)</f>
        <v>日</v>
      </c>
      <c r="E61" s="89"/>
      <c r="F61" s="28"/>
      <c r="G61" s="13"/>
      <c r="H61" s="308"/>
      <c r="I61" s="309"/>
      <c r="J61" s="15"/>
      <c r="K61" s="13"/>
      <c r="L61" s="45"/>
      <c r="M61" s="12">
        <f t="shared" si="3"/>
        <v>43095</v>
      </c>
      <c r="N61" s="13" t="str">
        <f t="shared" si="3"/>
        <v>日</v>
      </c>
      <c r="O61" s="27">
        <f t="shared" si="3"/>
        <v>0</v>
      </c>
      <c r="P61" s="15">
        <f t="shared" si="4"/>
        <v>0</v>
      </c>
      <c r="Q61" s="29"/>
      <c r="R61" s="380"/>
      <c r="S61" s="381"/>
      <c r="T61" s="28"/>
      <c r="U61" s="29"/>
    </row>
    <row r="62" spans="1:21" ht="46.5" customHeight="1" x14ac:dyDescent="0.2">
      <c r="A62">
        <v>362</v>
      </c>
      <c r="C62" s="12">
        <v>43096</v>
      </c>
      <c r="D62" s="13" t="str">
        <f>INDEX(ｶﾚﾝﾀﾞｰ!$C$5:$QQ$44,VLOOKUP(初期入力!$D$4,初期入力!$I$3:$K$24,3,0),A62)</f>
        <v>月</v>
      </c>
      <c r="E62" s="89"/>
      <c r="F62" s="28"/>
      <c r="G62" s="13"/>
      <c r="H62" s="308"/>
      <c r="I62" s="309"/>
      <c r="J62" s="15"/>
      <c r="K62" s="13"/>
      <c r="L62" s="45"/>
      <c r="M62" s="12">
        <f t="shared" si="3"/>
        <v>43096</v>
      </c>
      <c r="N62" s="13" t="str">
        <f t="shared" si="3"/>
        <v>月</v>
      </c>
      <c r="O62" s="27">
        <f t="shared" si="3"/>
        <v>0</v>
      </c>
      <c r="P62" s="15">
        <f t="shared" si="4"/>
        <v>0</v>
      </c>
      <c r="Q62" s="29"/>
      <c r="R62" s="380"/>
      <c r="S62" s="381"/>
      <c r="T62" s="28"/>
      <c r="U62" s="29"/>
    </row>
    <row r="63" spans="1:21" ht="46.5" customHeight="1" x14ac:dyDescent="0.2">
      <c r="A63">
        <v>363</v>
      </c>
      <c r="C63" s="12">
        <v>43097</v>
      </c>
      <c r="D63" s="13" t="str">
        <f>INDEX(ｶﾚﾝﾀﾞｰ!$C$5:$QQ$44,VLOOKUP(初期入力!$D$4,初期入力!$I$3:$K$24,3,0),A63)</f>
        <v>火</v>
      </c>
      <c r="E63" s="89"/>
      <c r="F63" s="28"/>
      <c r="G63" s="13"/>
      <c r="H63" s="308"/>
      <c r="I63" s="309"/>
      <c r="J63" s="15"/>
      <c r="K63" s="13"/>
      <c r="L63" s="45"/>
      <c r="M63" s="12">
        <f t="shared" si="3"/>
        <v>43097</v>
      </c>
      <c r="N63" s="13" t="str">
        <f t="shared" si="3"/>
        <v>火</v>
      </c>
      <c r="O63" s="27">
        <f t="shared" si="3"/>
        <v>0</v>
      </c>
      <c r="P63" s="15">
        <f t="shared" si="4"/>
        <v>0</v>
      </c>
      <c r="Q63" s="29"/>
      <c r="R63" s="380"/>
      <c r="S63" s="381"/>
      <c r="T63" s="28"/>
      <c r="U63" s="29"/>
    </row>
    <row r="64" spans="1:21" ht="46.5" customHeight="1" x14ac:dyDescent="0.2">
      <c r="A64">
        <v>364</v>
      </c>
      <c r="C64" s="12">
        <v>43098</v>
      </c>
      <c r="D64" s="13" t="str">
        <f>INDEX(ｶﾚﾝﾀﾞｰ!$C$5:$QQ$44,VLOOKUP(初期入力!$D$4,初期入力!$I$3:$K$24,3,0),A64)</f>
        <v>水</v>
      </c>
      <c r="E64" s="89"/>
      <c r="F64" s="28"/>
      <c r="G64" s="13"/>
      <c r="H64" s="308"/>
      <c r="I64" s="309"/>
      <c r="J64" s="15"/>
      <c r="K64" s="13"/>
      <c r="L64" s="45"/>
      <c r="M64" s="12">
        <f t="shared" si="3"/>
        <v>43098</v>
      </c>
      <c r="N64" s="13" t="str">
        <f t="shared" si="3"/>
        <v>水</v>
      </c>
      <c r="O64" s="27">
        <f t="shared" si="3"/>
        <v>0</v>
      </c>
      <c r="P64" s="15">
        <f t="shared" si="4"/>
        <v>0</v>
      </c>
      <c r="Q64" s="29"/>
      <c r="R64" s="380"/>
      <c r="S64" s="381"/>
      <c r="T64" s="28"/>
      <c r="U64" s="29"/>
    </row>
    <row r="65" spans="1:21" ht="46.5" customHeight="1" x14ac:dyDescent="0.2">
      <c r="A65">
        <v>365</v>
      </c>
      <c r="C65" s="12">
        <v>43099</v>
      </c>
      <c r="D65" s="13" t="str">
        <f>INDEX(ｶﾚﾝﾀﾞｰ!$C$5:$QQ$44,VLOOKUP(初期入力!$D$4,初期入力!$I$3:$K$24,3,0),A65)</f>
        <v>木</v>
      </c>
      <c r="E65" s="89"/>
      <c r="F65" s="28"/>
      <c r="G65" s="13"/>
      <c r="H65" s="308"/>
      <c r="I65" s="309"/>
      <c r="J65" s="15"/>
      <c r="K65" s="13"/>
      <c r="L65" s="45"/>
      <c r="M65" s="12">
        <f t="shared" si="3"/>
        <v>43099</v>
      </c>
      <c r="N65" s="13" t="str">
        <f t="shared" si="3"/>
        <v>木</v>
      </c>
      <c r="O65" s="27">
        <f t="shared" si="3"/>
        <v>0</v>
      </c>
      <c r="P65" s="15">
        <f t="shared" si="4"/>
        <v>0</v>
      </c>
      <c r="Q65" s="29"/>
      <c r="R65" s="380"/>
      <c r="S65" s="381"/>
      <c r="T65" s="28"/>
      <c r="U65" s="29"/>
    </row>
    <row r="66" spans="1:21" ht="46.5" customHeight="1" x14ac:dyDescent="0.2">
      <c r="A66">
        <v>366</v>
      </c>
      <c r="C66" s="12">
        <v>43100</v>
      </c>
      <c r="D66" s="13" t="str">
        <f>INDEX(ｶﾚﾝﾀﾞｰ!$C$5:$QQ$44,VLOOKUP(初期入力!$D$4,初期入力!$I$3:$K$24,3,0),A66)</f>
        <v>金</v>
      </c>
      <c r="E66" s="89"/>
      <c r="F66" s="28"/>
      <c r="G66" s="13"/>
      <c r="H66" s="308"/>
      <c r="I66" s="309"/>
      <c r="J66" s="15"/>
      <c r="K66" s="13"/>
      <c r="L66" s="45"/>
      <c r="M66" s="12">
        <f t="shared" si="3"/>
        <v>43100</v>
      </c>
      <c r="N66" s="13" t="str">
        <f t="shared" si="3"/>
        <v>金</v>
      </c>
      <c r="O66" s="27">
        <f t="shared" si="3"/>
        <v>0</v>
      </c>
      <c r="P66" s="15">
        <f t="shared" si="4"/>
        <v>0</v>
      </c>
      <c r="Q66" s="29"/>
      <c r="R66" s="380"/>
      <c r="S66" s="381"/>
      <c r="T66" s="28"/>
      <c r="U66" s="29"/>
    </row>
    <row r="67" spans="1:21" ht="25.5" customHeight="1" x14ac:dyDescent="0.2">
      <c r="C67" s="140" t="s">
        <v>131</v>
      </c>
      <c r="D67" s="140"/>
      <c r="E67" s="140"/>
      <c r="F67" s="140"/>
      <c r="G67" s="140"/>
      <c r="H67" s="140"/>
      <c r="I67" s="140"/>
      <c r="J67" s="140"/>
      <c r="K67" s="140"/>
      <c r="L67" s="140"/>
      <c r="M67" s="140" t="s">
        <v>131</v>
      </c>
      <c r="N67" s="140"/>
      <c r="O67" s="140"/>
      <c r="P67" s="140"/>
      <c r="Q67" s="140"/>
      <c r="R67" s="140"/>
      <c r="S67" s="140"/>
      <c r="T67" s="140"/>
      <c r="U67" s="140"/>
    </row>
    <row r="68" spans="1:21" ht="13.25" x14ac:dyDescent="0.2">
      <c r="C68" s="14"/>
      <c r="M68" s="14"/>
    </row>
    <row r="69" spans="1:21" ht="14" x14ac:dyDescent="0.2">
      <c r="C69" s="9" t="s">
        <v>25</v>
      </c>
      <c r="M69" s="9" t="s">
        <v>25</v>
      </c>
    </row>
    <row r="70" spans="1:21" ht="22.5" customHeight="1" x14ac:dyDescent="0.2">
      <c r="C70" s="43"/>
      <c r="D70" s="34"/>
      <c r="E70" s="34"/>
      <c r="F70" s="34"/>
      <c r="G70" s="34"/>
      <c r="H70" s="34"/>
      <c r="I70" s="34"/>
      <c r="J70" s="34"/>
      <c r="K70" s="34"/>
      <c r="L70" s="46"/>
      <c r="M70" s="43"/>
      <c r="N70" s="34"/>
      <c r="O70" s="34"/>
      <c r="P70" s="34"/>
      <c r="Q70" s="34"/>
      <c r="R70" s="34"/>
      <c r="S70" s="34"/>
      <c r="T70" s="34"/>
      <c r="U70" s="34"/>
    </row>
    <row r="71" spans="1:21" ht="22.5" customHeight="1" x14ac:dyDescent="0.2">
      <c r="C71" s="44"/>
      <c r="D71" s="35"/>
      <c r="E71" s="35"/>
      <c r="F71" s="35"/>
      <c r="G71" s="35"/>
      <c r="H71" s="35"/>
      <c r="I71" s="35"/>
      <c r="J71" s="35"/>
      <c r="K71" s="35"/>
      <c r="L71" s="46"/>
      <c r="M71" s="44"/>
      <c r="N71" s="35"/>
      <c r="O71" s="35"/>
      <c r="P71" s="35"/>
      <c r="Q71" s="35"/>
      <c r="R71" s="35"/>
      <c r="S71" s="35"/>
      <c r="T71" s="35"/>
      <c r="U71" s="35"/>
    </row>
    <row r="72" spans="1:21" ht="22.5" customHeight="1" x14ac:dyDescent="0.2">
      <c r="C72" s="44"/>
      <c r="D72" s="35"/>
      <c r="E72" s="35"/>
      <c r="F72" s="35"/>
      <c r="G72" s="35"/>
      <c r="H72" s="35"/>
      <c r="I72" s="35"/>
      <c r="J72" s="35"/>
      <c r="K72" s="35"/>
      <c r="L72" s="46"/>
      <c r="M72" s="44"/>
      <c r="N72" s="35"/>
      <c r="O72" s="35"/>
      <c r="P72" s="35"/>
      <c r="Q72" s="35"/>
      <c r="R72" s="35"/>
      <c r="S72" s="35"/>
      <c r="T72" s="35"/>
      <c r="U72" s="35"/>
    </row>
    <row r="73" spans="1:21" ht="22.5" customHeight="1" x14ac:dyDescent="0.2">
      <c r="C73" s="44"/>
      <c r="D73" s="35"/>
      <c r="E73" s="35"/>
      <c r="F73" s="35"/>
      <c r="G73" s="35"/>
      <c r="H73" s="35"/>
      <c r="I73" s="35"/>
      <c r="J73" s="35"/>
      <c r="K73" s="35"/>
      <c r="L73" s="46"/>
      <c r="M73" s="44"/>
      <c r="N73" s="35"/>
      <c r="O73" s="35"/>
      <c r="P73" s="35"/>
      <c r="Q73" s="35"/>
      <c r="R73" s="35"/>
      <c r="S73" s="35"/>
      <c r="T73" s="35"/>
      <c r="U73" s="35"/>
    </row>
    <row r="74" spans="1:21" ht="11.25" customHeight="1" x14ac:dyDescent="0.2">
      <c r="C74" s="47"/>
      <c r="D74" s="46"/>
      <c r="E74" s="46"/>
      <c r="F74" s="46"/>
      <c r="G74" s="46"/>
      <c r="H74" s="46"/>
      <c r="I74" s="46"/>
      <c r="J74" s="46"/>
      <c r="K74" s="46"/>
      <c r="L74" s="46"/>
      <c r="M74" s="47"/>
      <c r="N74" s="46"/>
      <c r="O74" s="46"/>
      <c r="P74" s="46"/>
      <c r="Q74" s="46"/>
      <c r="R74" s="46"/>
      <c r="S74" s="46"/>
      <c r="T74" s="46"/>
      <c r="U74" s="46"/>
    </row>
    <row r="75" spans="1:21" ht="13.25" x14ac:dyDescent="0.2">
      <c r="C75" s="8"/>
      <c r="M75" s="8"/>
    </row>
  </sheetData>
  <sheetProtection sheet="1" objects="1" scenarios="1"/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C00-000000000000}">
      <formula1>$X$5:$X$7</formula1>
    </dataValidation>
    <dataValidation type="list" allowBlank="1" showInputMessage="1" showErrorMessage="1" sqref="T36:T46 F56:F66 F16:F26 T16:T26 F36:F46 T56:T66" xr:uid="{00000000-0002-0000-0C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75"/>
  <sheetViews>
    <sheetView showGridLines="0" showZeros="0" topLeftCell="B1" zoomScaleNormal="100" workbookViewId="0">
      <pane ySplit="15" topLeftCell="A20" activePane="bottomLeft" state="frozen"/>
      <selection activeCell="N17" sqref="N17"/>
      <selection pane="bottomLeft" activeCell="T16" sqref="T16:T25"/>
    </sheetView>
  </sheetViews>
  <sheetFormatPr defaultRowHeight="13" x14ac:dyDescent="0.2"/>
  <cols>
    <col min="1" max="1" width="3.81640625" hidden="1" customWidth="1"/>
    <col min="2" max="2" width="3.81640625" customWidth="1"/>
    <col min="3" max="3" width="9.36328125" bestFit="1" customWidth="1"/>
    <col min="4" max="4" width="6.179687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customWidth="1"/>
    <col min="13" max="13" width="9.36328125" bestFit="1" customWidth="1"/>
    <col min="14" max="14" width="6.179687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 x14ac:dyDescent="0.2">
      <c r="C1" s="167" t="s">
        <v>159</v>
      </c>
      <c r="D1" s="161" t="e">
        <f>'実績調書(監督員用)'!M87</f>
        <v>#DIV/0!</v>
      </c>
      <c r="E1" s="162" t="e">
        <f>'実績調書(監督員用)'!P87</f>
        <v>#DIV/0!</v>
      </c>
      <c r="Q1" s="167" t="s">
        <v>160</v>
      </c>
      <c r="R1" s="163" t="str">
        <f>'実績調書(監督員用)'!M91</f>
        <v/>
      </c>
      <c r="S1" s="164" t="str">
        <f>'実績調書(監督員用)'!P91</f>
        <v/>
      </c>
      <c r="T1" s="164"/>
      <c r="U1" s="165"/>
    </row>
    <row r="2" spans="1:24" ht="13.25" x14ac:dyDescent="0.2">
      <c r="D2" s="160"/>
      <c r="E2" s="1"/>
      <c r="Q2" s="160"/>
    </row>
    <row r="3" spans="1:24" x14ac:dyDescent="0.2">
      <c r="C3" s="14" t="s">
        <v>19</v>
      </c>
      <c r="M3" s="14" t="s">
        <v>19</v>
      </c>
    </row>
    <row r="4" spans="1:24" ht="19" x14ac:dyDescent="0.2">
      <c r="C4" s="297" t="s">
        <v>30</v>
      </c>
      <c r="D4" s="297"/>
      <c r="E4" s="297"/>
      <c r="F4" s="297"/>
      <c r="G4" s="297"/>
      <c r="H4" s="297"/>
      <c r="I4" s="297"/>
      <c r="J4" s="297"/>
      <c r="K4" s="297"/>
      <c r="L4" s="6"/>
      <c r="M4" s="297" t="s">
        <v>32</v>
      </c>
      <c r="N4" s="297"/>
      <c r="O4" s="297"/>
      <c r="P4" s="297"/>
      <c r="Q4" s="297"/>
      <c r="R4" s="297"/>
      <c r="S4" s="297"/>
      <c r="T4" s="297"/>
      <c r="U4" s="297"/>
      <c r="V4" s="6"/>
      <c r="W4" s="6"/>
    </row>
    <row r="5" spans="1:24" ht="13.25" x14ac:dyDescent="0.2">
      <c r="C5" s="7"/>
      <c r="M5" s="7"/>
      <c r="X5" s="4"/>
    </row>
    <row r="6" spans="1:24" x14ac:dyDescent="0.2">
      <c r="C6" s="7"/>
      <c r="I6" s="382" t="str">
        <f>初期入力!$D$6</f>
        <v>○○建設株式会社</v>
      </c>
      <c r="J6" s="382"/>
      <c r="K6" s="382"/>
      <c r="M6" s="7"/>
      <c r="S6" s="382" t="str">
        <f>初期入力!$D$6</f>
        <v>○○建設株式会社</v>
      </c>
      <c r="T6" s="382"/>
      <c r="U6" s="382"/>
      <c r="X6" s="3" t="s">
        <v>12</v>
      </c>
    </row>
    <row r="7" spans="1:24" ht="13.5" customHeight="1" x14ac:dyDescent="0.2">
      <c r="C7" s="5"/>
      <c r="D7" s="382" t="str">
        <f>初期入力!$D$5</f>
        <v>経営体　○○地区　１工区</v>
      </c>
      <c r="E7" s="382"/>
      <c r="F7" s="382"/>
      <c r="I7" s="382"/>
      <c r="J7" s="382"/>
      <c r="K7" s="382"/>
      <c r="M7" s="5"/>
      <c r="N7" s="382" t="str">
        <f>初期入力!$D$5</f>
        <v>経営体　○○地区　１工区</v>
      </c>
      <c r="O7" s="382"/>
      <c r="P7" s="382"/>
      <c r="S7" s="382"/>
      <c r="T7" s="382"/>
      <c r="U7" s="382"/>
      <c r="X7" s="3" t="s">
        <v>38</v>
      </c>
    </row>
    <row r="8" spans="1:24" ht="14" x14ac:dyDescent="0.2">
      <c r="C8" s="9" t="s">
        <v>26</v>
      </c>
      <c r="D8" s="383"/>
      <c r="E8" s="383"/>
      <c r="F8" s="383"/>
      <c r="H8" s="10" t="s">
        <v>27</v>
      </c>
      <c r="I8" s="383"/>
      <c r="J8" s="383"/>
      <c r="K8" s="383"/>
      <c r="L8" s="33"/>
      <c r="M8" s="9" t="s">
        <v>26</v>
      </c>
      <c r="N8" s="383"/>
      <c r="O8" s="383"/>
      <c r="P8" s="383"/>
      <c r="R8" s="10" t="s">
        <v>27</v>
      </c>
      <c r="S8" s="383"/>
      <c r="T8" s="383"/>
      <c r="U8" s="383"/>
    </row>
    <row r="9" spans="1:24" ht="13.25" x14ac:dyDescent="0.2">
      <c r="W9" s="4"/>
      <c r="X9" s="4"/>
    </row>
    <row r="10" spans="1:24" ht="14" x14ac:dyDescent="0.2">
      <c r="C10" s="5"/>
      <c r="H10" s="9" t="s">
        <v>28</v>
      </c>
      <c r="I10" s="384" t="str">
        <f>初期入力!$D$7</f>
        <v>○○　○○</v>
      </c>
      <c r="J10" s="384"/>
      <c r="K10" s="384"/>
      <c r="L10" s="33"/>
      <c r="M10" s="5"/>
      <c r="R10" s="9" t="s">
        <v>28</v>
      </c>
      <c r="S10" s="384" t="str">
        <f>初期入力!$D$7</f>
        <v>○○　○○</v>
      </c>
      <c r="T10" s="384"/>
      <c r="U10" s="384"/>
      <c r="W10" s="138" t="s">
        <v>16</v>
      </c>
      <c r="X10" s="3" t="s">
        <v>52</v>
      </c>
    </row>
    <row r="11" spans="1:24" x14ac:dyDescent="0.2">
      <c r="C11" s="5"/>
      <c r="M11" s="5"/>
      <c r="W11" s="139" t="s">
        <v>15</v>
      </c>
      <c r="X11" s="3" t="s">
        <v>97</v>
      </c>
    </row>
    <row r="12" spans="1:24" x14ac:dyDescent="0.2">
      <c r="C12" s="305" t="s">
        <v>46</v>
      </c>
      <c r="D12" s="305" t="s">
        <v>47</v>
      </c>
      <c r="E12" s="295" t="s">
        <v>20</v>
      </c>
      <c r="F12" s="296"/>
      <c r="G12" s="296" t="s">
        <v>21</v>
      </c>
      <c r="H12" s="296"/>
      <c r="I12" s="296"/>
      <c r="J12" s="296"/>
      <c r="K12" s="296"/>
      <c r="L12" s="45"/>
      <c r="M12" s="305" t="s">
        <v>46</v>
      </c>
      <c r="N12" s="305" t="s">
        <v>47</v>
      </c>
      <c r="O12" s="295" t="s">
        <v>20</v>
      </c>
      <c r="P12" s="296"/>
      <c r="Q12" s="296" t="s">
        <v>21</v>
      </c>
      <c r="R12" s="296"/>
      <c r="S12" s="296"/>
      <c r="T12" s="296"/>
      <c r="U12" s="296"/>
    </row>
    <row r="13" spans="1:24" x14ac:dyDescent="0.2">
      <c r="C13" s="306"/>
      <c r="D13" s="306"/>
      <c r="E13" s="295"/>
      <c r="F13" s="296"/>
      <c r="G13" s="296"/>
      <c r="H13" s="296"/>
      <c r="I13" s="296"/>
      <c r="J13" s="296"/>
      <c r="K13" s="296"/>
      <c r="L13" s="45"/>
      <c r="M13" s="306"/>
      <c r="N13" s="306"/>
      <c r="O13" s="295"/>
      <c r="P13" s="296"/>
      <c r="Q13" s="296"/>
      <c r="R13" s="296"/>
      <c r="S13" s="296"/>
      <c r="T13" s="296"/>
      <c r="U13" s="296"/>
    </row>
    <row r="14" spans="1:24" x14ac:dyDescent="0.2">
      <c r="C14" s="306"/>
      <c r="D14" s="306"/>
      <c r="E14" s="295" t="s">
        <v>22</v>
      </c>
      <c r="F14" s="296"/>
      <c r="G14" s="296" t="s">
        <v>29</v>
      </c>
      <c r="H14" s="296" t="s">
        <v>23</v>
      </c>
      <c r="I14" s="296"/>
      <c r="J14" s="296"/>
      <c r="K14" s="296" t="s">
        <v>24</v>
      </c>
      <c r="L14" s="45"/>
      <c r="M14" s="306"/>
      <c r="N14" s="306"/>
      <c r="O14" s="295" t="s">
        <v>22</v>
      </c>
      <c r="P14" s="296"/>
      <c r="Q14" s="296" t="s">
        <v>29</v>
      </c>
      <c r="R14" s="296" t="s">
        <v>23</v>
      </c>
      <c r="S14" s="296"/>
      <c r="T14" s="296"/>
      <c r="U14" s="296" t="s">
        <v>24</v>
      </c>
    </row>
    <row r="15" spans="1:24" x14ac:dyDescent="0.2">
      <c r="C15" s="307"/>
      <c r="D15" s="307"/>
      <c r="E15" s="295"/>
      <c r="F15" s="296"/>
      <c r="G15" s="296"/>
      <c r="H15" s="296"/>
      <c r="I15" s="296"/>
      <c r="J15" s="296"/>
      <c r="K15" s="296"/>
      <c r="L15" s="45"/>
      <c r="M15" s="307"/>
      <c r="N15" s="307"/>
      <c r="O15" s="295"/>
      <c r="P15" s="296"/>
      <c r="Q15" s="296"/>
      <c r="R15" s="296"/>
      <c r="S15" s="296"/>
      <c r="T15" s="296"/>
      <c r="U15" s="296"/>
    </row>
    <row r="16" spans="1:24" ht="46.5" customHeight="1" x14ac:dyDescent="0.2">
      <c r="A16">
        <v>367</v>
      </c>
      <c r="C16" s="12">
        <v>42736</v>
      </c>
      <c r="D16" s="13" t="str">
        <f>INDEX(ｶﾚﾝﾀﾞｰ!$C$5:$QQ$44,VLOOKUP(初期入力!$D$4,初期入力!$I$3:$K$24,3,0),A16)</f>
        <v>土</v>
      </c>
      <c r="E16" s="89"/>
      <c r="F16" s="28"/>
      <c r="G16" s="13"/>
      <c r="H16" s="308"/>
      <c r="I16" s="309"/>
      <c r="J16" s="15"/>
      <c r="K16" s="13"/>
      <c r="L16" s="45"/>
      <c r="M16" s="12">
        <f>C16</f>
        <v>42736</v>
      </c>
      <c r="N16" s="13" t="str">
        <f>D16</f>
        <v>土</v>
      </c>
      <c r="O16" s="27">
        <f>E16</f>
        <v>0</v>
      </c>
      <c r="P16" s="15">
        <f>F16</f>
        <v>0</v>
      </c>
      <c r="Q16" s="29"/>
      <c r="R16" s="380"/>
      <c r="S16" s="381"/>
      <c r="T16" s="28"/>
      <c r="U16" s="29"/>
    </row>
    <row r="17" spans="1:21" ht="46.5" customHeight="1" x14ac:dyDescent="0.2">
      <c r="A17">
        <v>368</v>
      </c>
      <c r="C17" s="12">
        <v>42737</v>
      </c>
      <c r="D17" s="13" t="str">
        <f>INDEX(ｶﾚﾝﾀﾞｰ!$C$5:$QQ$44,VLOOKUP(初期入力!$D$4,初期入力!$I$3:$K$24,3,0),A17)</f>
        <v>日</v>
      </c>
      <c r="E17" s="89"/>
      <c r="F17" s="28"/>
      <c r="G17" s="13"/>
      <c r="H17" s="308"/>
      <c r="I17" s="309"/>
      <c r="J17" s="15"/>
      <c r="K17" s="13"/>
      <c r="L17" s="45"/>
      <c r="M17" s="12">
        <f t="shared" ref="M17:P26" si="0">C17</f>
        <v>42737</v>
      </c>
      <c r="N17" s="13" t="str">
        <f t="shared" si="0"/>
        <v>日</v>
      </c>
      <c r="O17" s="27">
        <f t="shared" si="0"/>
        <v>0</v>
      </c>
      <c r="P17" s="15">
        <f t="shared" si="0"/>
        <v>0</v>
      </c>
      <c r="Q17" s="29"/>
      <c r="R17" s="380"/>
      <c r="S17" s="381"/>
      <c r="T17" s="28"/>
      <c r="U17" s="29"/>
    </row>
    <row r="18" spans="1:21" ht="46.5" customHeight="1" x14ac:dyDescent="0.2">
      <c r="A18">
        <v>369</v>
      </c>
      <c r="C18" s="12">
        <v>42738</v>
      </c>
      <c r="D18" s="13" t="str">
        <f>INDEX(ｶﾚﾝﾀﾞｰ!$C$5:$QQ$44,VLOOKUP(初期入力!$D$4,初期入力!$I$3:$K$24,3,0),A18)</f>
        <v>月</v>
      </c>
      <c r="E18" s="89"/>
      <c r="F18" s="28"/>
      <c r="G18" s="11"/>
      <c r="H18" s="308"/>
      <c r="I18" s="309"/>
      <c r="J18" s="15"/>
      <c r="K18" s="13"/>
      <c r="L18" s="45"/>
      <c r="M18" s="12">
        <f t="shared" si="0"/>
        <v>42738</v>
      </c>
      <c r="N18" s="13" t="str">
        <f t="shared" si="0"/>
        <v>月</v>
      </c>
      <c r="O18" s="27">
        <f t="shared" si="0"/>
        <v>0</v>
      </c>
      <c r="P18" s="15">
        <f t="shared" si="0"/>
        <v>0</v>
      </c>
      <c r="Q18" s="29"/>
      <c r="R18" s="380"/>
      <c r="S18" s="381"/>
      <c r="T18" s="28"/>
      <c r="U18" s="29"/>
    </row>
    <row r="19" spans="1:21" ht="46.5" customHeight="1" x14ac:dyDescent="0.2">
      <c r="A19">
        <v>370</v>
      </c>
      <c r="C19" s="12">
        <v>42739</v>
      </c>
      <c r="D19" s="13" t="str">
        <f>INDEX(ｶﾚﾝﾀﾞｰ!$C$5:$QQ$44,VLOOKUP(初期入力!$D$4,初期入力!$I$3:$K$24,3,0),A19)</f>
        <v>火</v>
      </c>
      <c r="E19" s="89"/>
      <c r="F19" s="28"/>
      <c r="G19" s="11"/>
      <c r="H19" s="308"/>
      <c r="I19" s="309"/>
      <c r="J19" s="15"/>
      <c r="K19" s="13"/>
      <c r="L19" s="45"/>
      <c r="M19" s="12">
        <f t="shared" si="0"/>
        <v>42739</v>
      </c>
      <c r="N19" s="13" t="str">
        <f t="shared" si="0"/>
        <v>火</v>
      </c>
      <c r="O19" s="27">
        <f t="shared" si="0"/>
        <v>0</v>
      </c>
      <c r="P19" s="15">
        <f t="shared" si="0"/>
        <v>0</v>
      </c>
      <c r="Q19" s="29"/>
      <c r="R19" s="380"/>
      <c r="S19" s="381"/>
      <c r="T19" s="28"/>
      <c r="U19" s="29"/>
    </row>
    <row r="20" spans="1:21" ht="46.5" customHeight="1" x14ac:dyDescent="0.2">
      <c r="A20">
        <v>371</v>
      </c>
      <c r="C20" s="12">
        <v>42740</v>
      </c>
      <c r="D20" s="13" t="str">
        <f>INDEX(ｶﾚﾝﾀﾞｰ!$C$5:$QQ$44,VLOOKUP(初期入力!$D$4,初期入力!$I$3:$K$24,3,0),A20)</f>
        <v>水</v>
      </c>
      <c r="E20" s="89"/>
      <c r="F20" s="28"/>
      <c r="G20" s="13"/>
      <c r="H20" s="308"/>
      <c r="I20" s="309"/>
      <c r="J20" s="15"/>
      <c r="K20" s="13"/>
      <c r="L20" s="45"/>
      <c r="M20" s="12">
        <f t="shared" si="0"/>
        <v>42740</v>
      </c>
      <c r="N20" s="13" t="str">
        <f t="shared" si="0"/>
        <v>水</v>
      </c>
      <c r="O20" s="27">
        <f t="shared" si="0"/>
        <v>0</v>
      </c>
      <c r="P20" s="15">
        <f t="shared" si="0"/>
        <v>0</v>
      </c>
      <c r="Q20" s="29"/>
      <c r="R20" s="380"/>
      <c r="S20" s="381"/>
      <c r="T20" s="28"/>
      <c r="U20" s="29"/>
    </row>
    <row r="21" spans="1:21" ht="46.5" customHeight="1" x14ac:dyDescent="0.2">
      <c r="A21">
        <v>372</v>
      </c>
      <c r="C21" s="12">
        <v>42741</v>
      </c>
      <c r="D21" s="13" t="str">
        <f>INDEX(ｶﾚﾝﾀﾞｰ!$C$5:$QQ$44,VLOOKUP(初期入力!$D$4,初期入力!$I$3:$K$24,3,0),A21)</f>
        <v>木</v>
      </c>
      <c r="E21" s="89"/>
      <c r="F21" s="28"/>
      <c r="G21" s="13"/>
      <c r="H21" s="308"/>
      <c r="I21" s="309"/>
      <c r="J21" s="15"/>
      <c r="K21" s="13"/>
      <c r="L21" s="45"/>
      <c r="M21" s="12">
        <f t="shared" si="0"/>
        <v>42741</v>
      </c>
      <c r="N21" s="13" t="str">
        <f t="shared" si="0"/>
        <v>木</v>
      </c>
      <c r="O21" s="27">
        <f t="shared" si="0"/>
        <v>0</v>
      </c>
      <c r="P21" s="15">
        <f t="shared" si="0"/>
        <v>0</v>
      </c>
      <c r="Q21" s="29"/>
      <c r="R21" s="380"/>
      <c r="S21" s="381"/>
      <c r="T21" s="28"/>
      <c r="U21" s="29"/>
    </row>
    <row r="22" spans="1:21" ht="46.5" customHeight="1" x14ac:dyDescent="0.2">
      <c r="A22">
        <v>373</v>
      </c>
      <c r="C22" s="12">
        <v>42742</v>
      </c>
      <c r="D22" s="13" t="str">
        <f>INDEX(ｶﾚﾝﾀﾞｰ!$C$5:$QQ$44,VLOOKUP(初期入力!$D$4,初期入力!$I$3:$K$24,3,0),A22)</f>
        <v>金</v>
      </c>
      <c r="E22" s="89"/>
      <c r="F22" s="28"/>
      <c r="G22" s="13"/>
      <c r="H22" s="308"/>
      <c r="I22" s="309"/>
      <c r="J22" s="15"/>
      <c r="K22" s="13"/>
      <c r="L22" s="45"/>
      <c r="M22" s="12">
        <f t="shared" si="0"/>
        <v>42742</v>
      </c>
      <c r="N22" s="13" t="str">
        <f t="shared" si="0"/>
        <v>金</v>
      </c>
      <c r="O22" s="27">
        <f t="shared" si="0"/>
        <v>0</v>
      </c>
      <c r="P22" s="15">
        <f t="shared" si="0"/>
        <v>0</v>
      </c>
      <c r="Q22" s="29"/>
      <c r="R22" s="380"/>
      <c r="S22" s="381"/>
      <c r="T22" s="28"/>
      <c r="U22" s="29"/>
    </row>
    <row r="23" spans="1:21" ht="46.5" customHeight="1" x14ac:dyDescent="0.2">
      <c r="A23">
        <v>374</v>
      </c>
      <c r="C23" s="12">
        <v>42743</v>
      </c>
      <c r="D23" s="13" t="str">
        <f>INDEX(ｶﾚﾝﾀﾞｰ!$C$5:$QQ$44,VLOOKUP(初期入力!$D$4,初期入力!$I$3:$K$24,3,0),A23)</f>
        <v>土</v>
      </c>
      <c r="E23" s="89"/>
      <c r="F23" s="28"/>
      <c r="G23" s="13"/>
      <c r="H23" s="308"/>
      <c r="I23" s="309"/>
      <c r="J23" s="15"/>
      <c r="K23" s="13"/>
      <c r="L23" s="45"/>
      <c r="M23" s="12">
        <f t="shared" si="0"/>
        <v>42743</v>
      </c>
      <c r="N23" s="13" t="str">
        <f t="shared" si="0"/>
        <v>土</v>
      </c>
      <c r="O23" s="27">
        <f t="shared" si="0"/>
        <v>0</v>
      </c>
      <c r="P23" s="15">
        <f t="shared" si="0"/>
        <v>0</v>
      </c>
      <c r="Q23" s="29"/>
      <c r="R23" s="380"/>
      <c r="S23" s="381"/>
      <c r="T23" s="28"/>
      <c r="U23" s="29"/>
    </row>
    <row r="24" spans="1:21" ht="46.5" customHeight="1" x14ac:dyDescent="0.2">
      <c r="A24">
        <v>375</v>
      </c>
      <c r="C24" s="12">
        <v>42744</v>
      </c>
      <c r="D24" s="13" t="str">
        <f>INDEX(ｶﾚﾝﾀﾞｰ!$C$5:$QQ$44,VLOOKUP(初期入力!$D$4,初期入力!$I$3:$K$24,3,0),A24)</f>
        <v>日</v>
      </c>
      <c r="E24" s="89"/>
      <c r="F24" s="28"/>
      <c r="G24" s="13"/>
      <c r="H24" s="308"/>
      <c r="I24" s="309"/>
      <c r="J24" s="15"/>
      <c r="K24" s="13"/>
      <c r="L24" s="45"/>
      <c r="M24" s="12">
        <f t="shared" si="0"/>
        <v>42744</v>
      </c>
      <c r="N24" s="13" t="str">
        <f t="shared" si="0"/>
        <v>日</v>
      </c>
      <c r="O24" s="27">
        <f t="shared" si="0"/>
        <v>0</v>
      </c>
      <c r="P24" s="15">
        <f t="shared" si="0"/>
        <v>0</v>
      </c>
      <c r="Q24" s="29"/>
      <c r="R24" s="380"/>
      <c r="S24" s="381"/>
      <c r="T24" s="28"/>
      <c r="U24" s="29"/>
    </row>
    <row r="25" spans="1:21" ht="46.5" customHeight="1" x14ac:dyDescent="0.2">
      <c r="A25">
        <v>376</v>
      </c>
      <c r="C25" s="12">
        <v>42745</v>
      </c>
      <c r="D25" s="13" t="str">
        <f>INDEX(ｶﾚﾝﾀﾞｰ!$C$5:$QQ$44,VLOOKUP(初期入力!$D$4,初期入力!$I$3:$K$24,3,0),A25)</f>
        <v>月</v>
      </c>
      <c r="E25" s="89"/>
      <c r="F25" s="28"/>
      <c r="G25" s="13"/>
      <c r="H25" s="308"/>
      <c r="I25" s="309"/>
      <c r="J25" s="15"/>
      <c r="K25" s="13"/>
      <c r="L25" s="45"/>
      <c r="M25" s="12">
        <f t="shared" si="0"/>
        <v>42745</v>
      </c>
      <c r="N25" s="13" t="str">
        <f t="shared" si="0"/>
        <v>月</v>
      </c>
      <c r="O25" s="27">
        <f t="shared" si="0"/>
        <v>0</v>
      </c>
      <c r="P25" s="15">
        <f t="shared" si="0"/>
        <v>0</v>
      </c>
      <c r="Q25" s="29"/>
      <c r="R25" s="380"/>
      <c r="S25" s="381"/>
      <c r="T25" s="28"/>
      <c r="U25" s="29"/>
    </row>
    <row r="26" spans="1:21" ht="46.5" customHeight="1" x14ac:dyDescent="0.2">
      <c r="C26" s="11"/>
      <c r="D26" s="13"/>
      <c r="E26" s="89"/>
      <c r="F26" s="28"/>
      <c r="G26" s="13"/>
      <c r="H26" s="308"/>
      <c r="I26" s="309"/>
      <c r="J26" s="15"/>
      <c r="K26" s="13"/>
      <c r="L26" s="45"/>
      <c r="M26" s="12">
        <f t="shared" si="0"/>
        <v>0</v>
      </c>
      <c r="N26" s="13">
        <f t="shared" si="0"/>
        <v>0</v>
      </c>
      <c r="O26" s="27">
        <f t="shared" si="0"/>
        <v>0</v>
      </c>
      <c r="P26" s="15">
        <f t="shared" si="0"/>
        <v>0</v>
      </c>
      <c r="Q26" s="29"/>
      <c r="R26" s="380"/>
      <c r="S26" s="381"/>
      <c r="T26" s="28"/>
      <c r="U26" s="29"/>
    </row>
    <row r="27" spans="1:21" ht="25.5" customHeight="1" x14ac:dyDescent="0.2">
      <c r="C27" s="140" t="s">
        <v>131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 t="s">
        <v>131</v>
      </c>
      <c r="N27" s="140"/>
      <c r="O27" s="140"/>
      <c r="P27" s="140"/>
      <c r="Q27" s="140"/>
      <c r="R27" s="140"/>
      <c r="S27" s="140"/>
      <c r="T27" s="140"/>
      <c r="U27" s="140"/>
    </row>
    <row r="28" spans="1:21" x14ac:dyDescent="0.2">
      <c r="C28" s="14"/>
      <c r="M28" s="14"/>
    </row>
    <row r="29" spans="1:21" ht="14" x14ac:dyDescent="0.2">
      <c r="C29" s="9" t="s">
        <v>25</v>
      </c>
      <c r="M29" s="9" t="s">
        <v>25</v>
      </c>
    </row>
    <row r="30" spans="1:21" ht="22.5" customHeight="1" x14ac:dyDescent="0.2">
      <c r="C30" s="43"/>
      <c r="D30" s="34"/>
      <c r="E30" s="34"/>
      <c r="F30" s="34"/>
      <c r="G30" s="34"/>
      <c r="H30" s="34"/>
      <c r="I30" s="34"/>
      <c r="J30" s="34"/>
      <c r="K30" s="34"/>
      <c r="L30" s="46"/>
      <c r="M30" s="43"/>
      <c r="N30" s="34"/>
      <c r="O30" s="34"/>
      <c r="P30" s="34"/>
      <c r="Q30" s="34"/>
      <c r="R30" s="34"/>
      <c r="S30" s="34"/>
      <c r="T30" s="34"/>
      <c r="U30" s="34"/>
    </row>
    <row r="31" spans="1:21" ht="22.5" customHeight="1" x14ac:dyDescent="0.2">
      <c r="C31" s="44"/>
      <c r="D31" s="35"/>
      <c r="E31" s="35"/>
      <c r="F31" s="35"/>
      <c r="G31" s="35"/>
      <c r="H31" s="35"/>
      <c r="I31" s="35"/>
      <c r="J31" s="35"/>
      <c r="K31" s="35"/>
      <c r="L31" s="46"/>
      <c r="M31" s="44"/>
      <c r="N31" s="35"/>
      <c r="O31" s="35"/>
      <c r="P31" s="35"/>
      <c r="Q31" s="35"/>
      <c r="R31" s="35"/>
      <c r="S31" s="35"/>
      <c r="T31" s="35"/>
      <c r="U31" s="35"/>
    </row>
    <row r="32" spans="1:21" ht="22.5" customHeight="1" x14ac:dyDescent="0.2">
      <c r="C32" s="44"/>
      <c r="D32" s="35"/>
      <c r="E32" s="35"/>
      <c r="F32" s="35"/>
      <c r="G32" s="35"/>
      <c r="H32" s="35"/>
      <c r="I32" s="35"/>
      <c r="J32" s="35"/>
      <c r="K32" s="35"/>
      <c r="L32" s="46"/>
      <c r="M32" s="44"/>
      <c r="N32" s="35"/>
      <c r="O32" s="35"/>
      <c r="P32" s="35"/>
      <c r="Q32" s="35"/>
      <c r="R32" s="35"/>
      <c r="S32" s="35"/>
      <c r="T32" s="35"/>
      <c r="U32" s="35"/>
    </row>
    <row r="33" spans="1:21" ht="22.5" customHeight="1" x14ac:dyDescent="0.2">
      <c r="C33" s="44"/>
      <c r="D33" s="35"/>
      <c r="E33" s="35"/>
      <c r="F33" s="35"/>
      <c r="G33" s="35"/>
      <c r="H33" s="35"/>
      <c r="I33" s="35"/>
      <c r="J33" s="35"/>
      <c r="K33" s="35"/>
      <c r="L33" s="46"/>
      <c r="M33" s="44"/>
      <c r="N33" s="35"/>
      <c r="O33" s="35"/>
      <c r="P33" s="35"/>
      <c r="Q33" s="35"/>
      <c r="R33" s="35"/>
      <c r="S33" s="35"/>
      <c r="T33" s="35"/>
      <c r="U33" s="35"/>
    </row>
    <row r="34" spans="1:21" ht="11.25" customHeight="1" x14ac:dyDescent="0.2">
      <c r="C34" s="47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6"/>
      <c r="O34" s="46"/>
      <c r="P34" s="46"/>
      <c r="Q34" s="46"/>
      <c r="R34" s="46"/>
      <c r="S34" s="46"/>
      <c r="T34" s="46"/>
      <c r="U34" s="46"/>
    </row>
    <row r="35" spans="1:21" ht="11.25" customHeight="1" x14ac:dyDescent="0.2">
      <c r="C35" s="47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6"/>
      <c r="O35" s="46"/>
      <c r="P35" s="46"/>
      <c r="Q35" s="46"/>
      <c r="R35" s="46"/>
      <c r="S35" s="46"/>
      <c r="T35" s="46"/>
      <c r="U35" s="46"/>
    </row>
    <row r="36" spans="1:21" ht="46.5" customHeight="1" x14ac:dyDescent="0.2">
      <c r="A36">
        <v>377</v>
      </c>
      <c r="C36" s="12">
        <v>42746</v>
      </c>
      <c r="D36" s="13" t="str">
        <f>INDEX(ｶﾚﾝﾀﾞｰ!$C$5:$QQ$44,VLOOKUP(初期入力!$D$4,初期入力!$I$3:$K$24,3,0),A36)</f>
        <v>火</v>
      </c>
      <c r="E36" s="89"/>
      <c r="F36" s="28"/>
      <c r="G36" s="13"/>
      <c r="H36" s="308"/>
      <c r="I36" s="309"/>
      <c r="J36" s="15"/>
      <c r="K36" s="13"/>
      <c r="L36" s="45"/>
      <c r="M36" s="12">
        <f t="shared" ref="M36:O46" si="1">C36</f>
        <v>42746</v>
      </c>
      <c r="N36" s="13" t="str">
        <f t="shared" si="1"/>
        <v>火</v>
      </c>
      <c r="O36" s="27">
        <f>E36</f>
        <v>0</v>
      </c>
      <c r="P36" s="15">
        <f t="shared" ref="P36:P46" si="2">F36</f>
        <v>0</v>
      </c>
      <c r="Q36" s="29"/>
      <c r="R36" s="380"/>
      <c r="S36" s="381"/>
      <c r="T36" s="28"/>
      <c r="U36" s="29"/>
    </row>
    <row r="37" spans="1:21" ht="46.5" customHeight="1" x14ac:dyDescent="0.2">
      <c r="A37">
        <v>378</v>
      </c>
      <c r="C37" s="12">
        <v>42747</v>
      </c>
      <c r="D37" s="13" t="str">
        <f>INDEX(ｶﾚﾝﾀﾞｰ!$C$5:$QQ$44,VLOOKUP(初期入力!$D$4,初期入力!$I$3:$K$24,3,0),A37)</f>
        <v>水</v>
      </c>
      <c r="E37" s="89"/>
      <c r="F37" s="28"/>
      <c r="G37" s="13"/>
      <c r="H37" s="308"/>
      <c r="I37" s="309"/>
      <c r="J37" s="15"/>
      <c r="K37" s="13"/>
      <c r="L37" s="45"/>
      <c r="M37" s="12">
        <f t="shared" si="1"/>
        <v>42747</v>
      </c>
      <c r="N37" s="13" t="str">
        <f t="shared" si="1"/>
        <v>水</v>
      </c>
      <c r="O37" s="27">
        <f t="shared" si="1"/>
        <v>0</v>
      </c>
      <c r="P37" s="15">
        <f t="shared" si="2"/>
        <v>0</v>
      </c>
      <c r="Q37" s="29"/>
      <c r="R37" s="380"/>
      <c r="S37" s="381"/>
      <c r="T37" s="28"/>
      <c r="U37" s="29"/>
    </row>
    <row r="38" spans="1:21" ht="46.5" customHeight="1" x14ac:dyDescent="0.2">
      <c r="A38">
        <v>379</v>
      </c>
      <c r="C38" s="12">
        <v>42748</v>
      </c>
      <c r="D38" s="13" t="str">
        <f>INDEX(ｶﾚﾝﾀﾞｰ!$C$5:$QQ$44,VLOOKUP(初期入力!$D$4,初期入力!$I$3:$K$24,3,0),A38)</f>
        <v>木</v>
      </c>
      <c r="E38" s="89"/>
      <c r="F38" s="28"/>
      <c r="G38" s="11"/>
      <c r="H38" s="308"/>
      <c r="I38" s="309"/>
      <c r="J38" s="15"/>
      <c r="K38" s="13"/>
      <c r="L38" s="45"/>
      <c r="M38" s="12">
        <f t="shared" si="1"/>
        <v>42748</v>
      </c>
      <c r="N38" s="13" t="str">
        <f t="shared" si="1"/>
        <v>木</v>
      </c>
      <c r="O38" s="27">
        <f t="shared" si="1"/>
        <v>0</v>
      </c>
      <c r="P38" s="15">
        <f t="shared" si="2"/>
        <v>0</v>
      </c>
      <c r="Q38" s="29"/>
      <c r="R38" s="380"/>
      <c r="S38" s="381"/>
      <c r="T38" s="28"/>
      <c r="U38" s="29"/>
    </row>
    <row r="39" spans="1:21" ht="46.5" customHeight="1" x14ac:dyDescent="0.2">
      <c r="A39">
        <v>380</v>
      </c>
      <c r="C39" s="12">
        <v>42749</v>
      </c>
      <c r="D39" s="13" t="str">
        <f>INDEX(ｶﾚﾝﾀﾞｰ!$C$5:$QQ$44,VLOOKUP(初期入力!$D$4,初期入力!$I$3:$K$24,3,0),A39)</f>
        <v>金</v>
      </c>
      <c r="E39" s="89"/>
      <c r="F39" s="28"/>
      <c r="G39" s="11"/>
      <c r="H39" s="308"/>
      <c r="I39" s="309"/>
      <c r="J39" s="15"/>
      <c r="K39" s="13"/>
      <c r="L39" s="45"/>
      <c r="M39" s="12">
        <f t="shared" si="1"/>
        <v>42749</v>
      </c>
      <c r="N39" s="13" t="str">
        <f t="shared" si="1"/>
        <v>金</v>
      </c>
      <c r="O39" s="27">
        <f t="shared" si="1"/>
        <v>0</v>
      </c>
      <c r="P39" s="15">
        <f t="shared" si="2"/>
        <v>0</v>
      </c>
      <c r="Q39" s="29"/>
      <c r="R39" s="380"/>
      <c r="S39" s="381"/>
      <c r="T39" s="28"/>
      <c r="U39" s="29"/>
    </row>
    <row r="40" spans="1:21" ht="46.5" customHeight="1" x14ac:dyDescent="0.2">
      <c r="A40">
        <v>381</v>
      </c>
      <c r="C40" s="12">
        <v>42750</v>
      </c>
      <c r="D40" s="13" t="str">
        <f>INDEX(ｶﾚﾝﾀﾞｰ!$C$5:$QQ$44,VLOOKUP(初期入力!$D$4,初期入力!$I$3:$K$24,3,0),A40)</f>
        <v>土</v>
      </c>
      <c r="E40" s="89"/>
      <c r="F40" s="28"/>
      <c r="G40" s="13"/>
      <c r="H40" s="308"/>
      <c r="I40" s="309"/>
      <c r="J40" s="15"/>
      <c r="K40" s="13"/>
      <c r="L40" s="45"/>
      <c r="M40" s="12">
        <f t="shared" si="1"/>
        <v>42750</v>
      </c>
      <c r="N40" s="13" t="str">
        <f t="shared" si="1"/>
        <v>土</v>
      </c>
      <c r="O40" s="27">
        <f t="shared" si="1"/>
        <v>0</v>
      </c>
      <c r="P40" s="15">
        <f t="shared" si="2"/>
        <v>0</v>
      </c>
      <c r="Q40" s="29"/>
      <c r="R40" s="380"/>
      <c r="S40" s="381"/>
      <c r="T40" s="28"/>
      <c r="U40" s="29"/>
    </row>
    <row r="41" spans="1:21" ht="46.5" customHeight="1" x14ac:dyDescent="0.2">
      <c r="A41">
        <v>382</v>
      </c>
      <c r="C41" s="12">
        <v>42751</v>
      </c>
      <c r="D41" s="13" t="str">
        <f>INDEX(ｶﾚﾝﾀﾞｰ!$C$5:$QQ$44,VLOOKUP(初期入力!$D$4,初期入力!$I$3:$K$24,3,0),A41)</f>
        <v>日</v>
      </c>
      <c r="E41" s="89"/>
      <c r="F41" s="28"/>
      <c r="G41" s="13"/>
      <c r="H41" s="308"/>
      <c r="I41" s="309"/>
      <c r="J41" s="15"/>
      <c r="K41" s="13"/>
      <c r="L41" s="45"/>
      <c r="M41" s="12">
        <f t="shared" si="1"/>
        <v>42751</v>
      </c>
      <c r="N41" s="13" t="str">
        <f t="shared" si="1"/>
        <v>日</v>
      </c>
      <c r="O41" s="27">
        <f t="shared" si="1"/>
        <v>0</v>
      </c>
      <c r="P41" s="15">
        <f t="shared" si="2"/>
        <v>0</v>
      </c>
      <c r="Q41" s="29"/>
      <c r="R41" s="380"/>
      <c r="S41" s="381"/>
      <c r="T41" s="28"/>
      <c r="U41" s="29"/>
    </row>
    <row r="42" spans="1:21" ht="46.5" customHeight="1" x14ac:dyDescent="0.2">
      <c r="A42">
        <v>383</v>
      </c>
      <c r="C42" s="12">
        <v>42752</v>
      </c>
      <c r="D42" s="13" t="str">
        <f>INDEX(ｶﾚﾝﾀﾞｰ!$C$5:$QQ$44,VLOOKUP(初期入力!$D$4,初期入力!$I$3:$K$24,3,0),A42)</f>
        <v>月</v>
      </c>
      <c r="E42" s="89"/>
      <c r="F42" s="28"/>
      <c r="G42" s="13"/>
      <c r="H42" s="308"/>
      <c r="I42" s="309"/>
      <c r="J42" s="15"/>
      <c r="K42" s="13"/>
      <c r="L42" s="45"/>
      <c r="M42" s="12">
        <f t="shared" si="1"/>
        <v>42752</v>
      </c>
      <c r="N42" s="13" t="str">
        <f t="shared" si="1"/>
        <v>月</v>
      </c>
      <c r="O42" s="27">
        <f t="shared" si="1"/>
        <v>0</v>
      </c>
      <c r="P42" s="15">
        <f t="shared" si="2"/>
        <v>0</v>
      </c>
      <c r="Q42" s="29"/>
      <c r="R42" s="380"/>
      <c r="S42" s="381"/>
      <c r="T42" s="28"/>
      <c r="U42" s="29"/>
    </row>
    <row r="43" spans="1:21" ht="46.5" customHeight="1" x14ac:dyDescent="0.2">
      <c r="A43">
        <v>384</v>
      </c>
      <c r="C43" s="12">
        <v>42753</v>
      </c>
      <c r="D43" s="13" t="str">
        <f>INDEX(ｶﾚﾝﾀﾞｰ!$C$5:$QQ$44,VLOOKUP(初期入力!$D$4,初期入力!$I$3:$K$24,3,0),A43)</f>
        <v>火</v>
      </c>
      <c r="E43" s="89"/>
      <c r="F43" s="28"/>
      <c r="G43" s="13"/>
      <c r="H43" s="308"/>
      <c r="I43" s="309"/>
      <c r="J43" s="15"/>
      <c r="K43" s="13"/>
      <c r="L43" s="45"/>
      <c r="M43" s="12">
        <f t="shared" si="1"/>
        <v>42753</v>
      </c>
      <c r="N43" s="13" t="str">
        <f t="shared" si="1"/>
        <v>火</v>
      </c>
      <c r="O43" s="27">
        <f t="shared" si="1"/>
        <v>0</v>
      </c>
      <c r="P43" s="15">
        <f t="shared" si="2"/>
        <v>0</v>
      </c>
      <c r="Q43" s="29"/>
      <c r="R43" s="380"/>
      <c r="S43" s="381"/>
      <c r="T43" s="28"/>
      <c r="U43" s="29"/>
    </row>
    <row r="44" spans="1:21" ht="46.5" customHeight="1" x14ac:dyDescent="0.2">
      <c r="A44">
        <v>385</v>
      </c>
      <c r="C44" s="12">
        <v>42754</v>
      </c>
      <c r="D44" s="13" t="str">
        <f>INDEX(ｶﾚﾝﾀﾞｰ!$C$5:$QQ$44,VLOOKUP(初期入力!$D$4,初期入力!$I$3:$K$24,3,0),A44)</f>
        <v>水</v>
      </c>
      <c r="E44" s="89"/>
      <c r="F44" s="28"/>
      <c r="G44" s="13"/>
      <c r="H44" s="308"/>
      <c r="I44" s="309"/>
      <c r="J44" s="15"/>
      <c r="K44" s="13"/>
      <c r="L44" s="45"/>
      <c r="M44" s="12">
        <f t="shared" si="1"/>
        <v>42754</v>
      </c>
      <c r="N44" s="13" t="str">
        <f t="shared" si="1"/>
        <v>水</v>
      </c>
      <c r="O44" s="27">
        <f t="shared" si="1"/>
        <v>0</v>
      </c>
      <c r="P44" s="15">
        <f t="shared" si="2"/>
        <v>0</v>
      </c>
      <c r="Q44" s="29"/>
      <c r="R44" s="380"/>
      <c r="S44" s="381"/>
      <c r="T44" s="28"/>
      <c r="U44" s="29"/>
    </row>
    <row r="45" spans="1:21" ht="46.5" customHeight="1" x14ac:dyDescent="0.2">
      <c r="A45">
        <v>386</v>
      </c>
      <c r="C45" s="12">
        <v>42755</v>
      </c>
      <c r="D45" s="13" t="str">
        <f>INDEX(ｶﾚﾝﾀﾞｰ!$C$5:$QQ$44,VLOOKUP(初期入力!$D$4,初期入力!$I$3:$K$24,3,0),A45)</f>
        <v>木</v>
      </c>
      <c r="E45" s="89"/>
      <c r="F45" s="28"/>
      <c r="G45" s="13"/>
      <c r="H45" s="308"/>
      <c r="I45" s="309"/>
      <c r="J45" s="15"/>
      <c r="K45" s="13"/>
      <c r="L45" s="45"/>
      <c r="M45" s="12">
        <f t="shared" si="1"/>
        <v>42755</v>
      </c>
      <c r="N45" s="13" t="str">
        <f t="shared" si="1"/>
        <v>木</v>
      </c>
      <c r="O45" s="27">
        <f t="shared" si="1"/>
        <v>0</v>
      </c>
      <c r="P45" s="15">
        <f t="shared" si="2"/>
        <v>0</v>
      </c>
      <c r="Q45" s="29"/>
      <c r="R45" s="380"/>
      <c r="S45" s="381"/>
      <c r="T45" s="28"/>
      <c r="U45" s="29"/>
    </row>
    <row r="46" spans="1:21" ht="46.5" customHeight="1" x14ac:dyDescent="0.2">
      <c r="C46" s="11"/>
      <c r="D46" s="13"/>
      <c r="E46" s="89"/>
      <c r="F46" s="28"/>
      <c r="G46" s="13"/>
      <c r="H46" s="308"/>
      <c r="I46" s="309"/>
      <c r="J46" s="15"/>
      <c r="K46" s="13"/>
      <c r="L46" s="45"/>
      <c r="M46" s="12">
        <f t="shared" si="1"/>
        <v>0</v>
      </c>
      <c r="N46" s="13">
        <f t="shared" si="1"/>
        <v>0</v>
      </c>
      <c r="O46" s="27">
        <f t="shared" si="1"/>
        <v>0</v>
      </c>
      <c r="P46" s="15">
        <f t="shared" si="2"/>
        <v>0</v>
      </c>
      <c r="Q46" s="29"/>
      <c r="R46" s="380"/>
      <c r="S46" s="381"/>
      <c r="T46" s="28"/>
      <c r="U46" s="29"/>
    </row>
    <row r="47" spans="1:21" ht="25.5" customHeight="1" x14ac:dyDescent="0.2">
      <c r="C47" s="140" t="s">
        <v>131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 t="s">
        <v>131</v>
      </c>
      <c r="N47" s="140"/>
      <c r="O47" s="140"/>
      <c r="P47" s="140"/>
      <c r="Q47" s="140"/>
      <c r="R47" s="140"/>
      <c r="S47" s="140"/>
      <c r="T47" s="140"/>
      <c r="U47" s="140"/>
    </row>
    <row r="48" spans="1:21" x14ac:dyDescent="0.2">
      <c r="C48" s="14"/>
      <c r="M48" s="14"/>
    </row>
    <row r="49" spans="1:21" ht="14" x14ac:dyDescent="0.2">
      <c r="C49" s="9" t="s">
        <v>25</v>
      </c>
      <c r="M49" s="9" t="s">
        <v>25</v>
      </c>
    </row>
    <row r="50" spans="1:21" ht="22.5" customHeight="1" x14ac:dyDescent="0.2">
      <c r="C50" s="43"/>
      <c r="D50" s="34"/>
      <c r="E50" s="34"/>
      <c r="F50" s="34"/>
      <c r="G50" s="34"/>
      <c r="H50" s="34"/>
      <c r="I50" s="34"/>
      <c r="J50" s="34"/>
      <c r="K50" s="34"/>
      <c r="L50" s="46"/>
      <c r="M50" s="43"/>
      <c r="N50" s="34"/>
      <c r="O50" s="34"/>
      <c r="P50" s="34"/>
      <c r="Q50" s="34"/>
      <c r="R50" s="34"/>
      <c r="S50" s="34"/>
      <c r="T50" s="34"/>
      <c r="U50" s="34"/>
    </row>
    <row r="51" spans="1:21" ht="22.5" customHeight="1" x14ac:dyDescent="0.2">
      <c r="C51" s="44"/>
      <c r="D51" s="35"/>
      <c r="E51" s="35"/>
      <c r="F51" s="35"/>
      <c r="G51" s="35"/>
      <c r="H51" s="35"/>
      <c r="I51" s="35"/>
      <c r="J51" s="35"/>
      <c r="K51" s="35"/>
      <c r="L51" s="46"/>
      <c r="M51" s="44"/>
      <c r="N51" s="35"/>
      <c r="O51" s="35"/>
      <c r="P51" s="35"/>
      <c r="Q51" s="35"/>
      <c r="R51" s="35"/>
      <c r="S51" s="35"/>
      <c r="T51" s="35"/>
      <c r="U51" s="35"/>
    </row>
    <row r="52" spans="1:21" ht="22.5" customHeight="1" x14ac:dyDescent="0.2">
      <c r="C52" s="44"/>
      <c r="D52" s="35"/>
      <c r="E52" s="35"/>
      <c r="F52" s="35"/>
      <c r="G52" s="35"/>
      <c r="H52" s="35"/>
      <c r="I52" s="35"/>
      <c r="J52" s="35"/>
      <c r="K52" s="35"/>
      <c r="L52" s="46"/>
      <c r="M52" s="44"/>
      <c r="N52" s="35"/>
      <c r="O52" s="35"/>
      <c r="P52" s="35"/>
      <c r="Q52" s="35"/>
      <c r="R52" s="35"/>
      <c r="S52" s="35"/>
      <c r="T52" s="35"/>
      <c r="U52" s="35"/>
    </row>
    <row r="53" spans="1:21" ht="22.5" customHeight="1" x14ac:dyDescent="0.2">
      <c r="C53" s="44"/>
      <c r="D53" s="35"/>
      <c r="E53" s="35"/>
      <c r="F53" s="35"/>
      <c r="G53" s="35"/>
      <c r="H53" s="35"/>
      <c r="I53" s="35"/>
      <c r="J53" s="35"/>
      <c r="K53" s="35"/>
      <c r="L53" s="46"/>
      <c r="M53" s="44"/>
      <c r="N53" s="35"/>
      <c r="O53" s="35"/>
      <c r="P53" s="35"/>
      <c r="Q53" s="35"/>
      <c r="R53" s="35"/>
      <c r="S53" s="35"/>
      <c r="T53" s="35"/>
      <c r="U53" s="35"/>
    </row>
    <row r="54" spans="1:21" ht="11.25" customHeight="1" x14ac:dyDescent="0.2"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7"/>
      <c r="N54" s="46"/>
      <c r="O54" s="46"/>
      <c r="P54" s="46"/>
      <c r="Q54" s="46"/>
      <c r="R54" s="46"/>
      <c r="S54" s="46"/>
      <c r="T54" s="46"/>
      <c r="U54" s="46"/>
    </row>
    <row r="55" spans="1:21" ht="11.25" customHeight="1" x14ac:dyDescent="0.2">
      <c r="C55" s="47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6"/>
      <c r="O55" s="46"/>
      <c r="P55" s="46"/>
      <c r="Q55" s="46"/>
      <c r="R55" s="46"/>
      <c r="S55" s="46"/>
      <c r="T55" s="46"/>
      <c r="U55" s="46"/>
    </row>
    <row r="56" spans="1:21" ht="46.5" customHeight="1" x14ac:dyDescent="0.2">
      <c r="A56">
        <v>387</v>
      </c>
      <c r="C56" s="12">
        <v>42756</v>
      </c>
      <c r="D56" s="13" t="str">
        <f>INDEX(ｶﾚﾝﾀﾞｰ!$C$5:$QQ$44,VLOOKUP(初期入力!$D$4,初期入力!$I$3:$K$24,3,0),A56)</f>
        <v>金</v>
      </c>
      <c r="E56" s="89"/>
      <c r="F56" s="28"/>
      <c r="G56" s="13"/>
      <c r="H56" s="308"/>
      <c r="I56" s="309"/>
      <c r="J56" s="15"/>
      <c r="K56" s="13"/>
      <c r="L56" s="45"/>
      <c r="M56" s="12">
        <f t="shared" ref="M56:O66" si="3">C56</f>
        <v>42756</v>
      </c>
      <c r="N56" s="13" t="str">
        <f t="shared" si="3"/>
        <v>金</v>
      </c>
      <c r="O56" s="27">
        <f>E56</f>
        <v>0</v>
      </c>
      <c r="P56" s="15">
        <f t="shared" ref="P56:P66" si="4">F56</f>
        <v>0</v>
      </c>
      <c r="Q56" s="29"/>
      <c r="R56" s="380"/>
      <c r="S56" s="381"/>
      <c r="T56" s="28"/>
      <c r="U56" s="29"/>
    </row>
    <row r="57" spans="1:21" ht="46.5" customHeight="1" x14ac:dyDescent="0.2">
      <c r="A57">
        <v>388</v>
      </c>
      <c r="C57" s="12">
        <v>42757</v>
      </c>
      <c r="D57" s="13" t="str">
        <f>INDEX(ｶﾚﾝﾀﾞｰ!$C$5:$QQ$44,VLOOKUP(初期入力!$D$4,初期入力!$I$3:$K$24,3,0),A57)</f>
        <v>土</v>
      </c>
      <c r="E57" s="89"/>
      <c r="F57" s="28"/>
      <c r="G57" s="13"/>
      <c r="H57" s="308"/>
      <c r="I57" s="309"/>
      <c r="J57" s="15"/>
      <c r="K57" s="13"/>
      <c r="L57" s="45"/>
      <c r="M57" s="12">
        <f t="shared" si="3"/>
        <v>42757</v>
      </c>
      <c r="N57" s="13" t="str">
        <f t="shared" si="3"/>
        <v>土</v>
      </c>
      <c r="O57" s="27">
        <f t="shared" si="3"/>
        <v>0</v>
      </c>
      <c r="P57" s="15">
        <f t="shared" si="4"/>
        <v>0</v>
      </c>
      <c r="Q57" s="29"/>
      <c r="R57" s="380"/>
      <c r="S57" s="381"/>
      <c r="T57" s="28"/>
      <c r="U57" s="29"/>
    </row>
    <row r="58" spans="1:21" ht="46.5" customHeight="1" x14ac:dyDescent="0.2">
      <c r="A58">
        <v>389</v>
      </c>
      <c r="C58" s="12">
        <v>42758</v>
      </c>
      <c r="D58" s="13" t="str">
        <f>INDEX(ｶﾚﾝﾀﾞｰ!$C$5:$QQ$44,VLOOKUP(初期入力!$D$4,初期入力!$I$3:$K$24,3,0),A58)</f>
        <v>日</v>
      </c>
      <c r="E58" s="89"/>
      <c r="F58" s="28"/>
      <c r="G58" s="11"/>
      <c r="H58" s="308"/>
      <c r="I58" s="309"/>
      <c r="J58" s="15"/>
      <c r="K58" s="13"/>
      <c r="L58" s="45"/>
      <c r="M58" s="12">
        <f t="shared" si="3"/>
        <v>42758</v>
      </c>
      <c r="N58" s="13" t="str">
        <f t="shared" si="3"/>
        <v>日</v>
      </c>
      <c r="O58" s="27">
        <f t="shared" si="3"/>
        <v>0</v>
      </c>
      <c r="P58" s="15">
        <f t="shared" si="4"/>
        <v>0</v>
      </c>
      <c r="Q58" s="29"/>
      <c r="R58" s="380"/>
      <c r="S58" s="381"/>
      <c r="T58" s="28"/>
      <c r="U58" s="29"/>
    </row>
    <row r="59" spans="1:21" ht="46.5" customHeight="1" x14ac:dyDescent="0.2">
      <c r="A59">
        <v>390</v>
      </c>
      <c r="C59" s="12">
        <v>42759</v>
      </c>
      <c r="D59" s="13" t="str">
        <f>INDEX(ｶﾚﾝﾀﾞｰ!$C$5:$QQ$44,VLOOKUP(初期入力!$D$4,初期入力!$I$3:$K$24,3,0),A59)</f>
        <v>月</v>
      </c>
      <c r="E59" s="89"/>
      <c r="F59" s="28"/>
      <c r="G59" s="11"/>
      <c r="H59" s="308"/>
      <c r="I59" s="309"/>
      <c r="J59" s="15"/>
      <c r="K59" s="13"/>
      <c r="L59" s="45"/>
      <c r="M59" s="12">
        <f t="shared" si="3"/>
        <v>42759</v>
      </c>
      <c r="N59" s="13" t="str">
        <f t="shared" si="3"/>
        <v>月</v>
      </c>
      <c r="O59" s="27">
        <f t="shared" si="3"/>
        <v>0</v>
      </c>
      <c r="P59" s="15">
        <f t="shared" si="4"/>
        <v>0</v>
      </c>
      <c r="Q59" s="29"/>
      <c r="R59" s="380"/>
      <c r="S59" s="381"/>
      <c r="T59" s="28"/>
      <c r="U59" s="29"/>
    </row>
    <row r="60" spans="1:21" ht="46.5" customHeight="1" x14ac:dyDescent="0.2">
      <c r="A60">
        <v>391</v>
      </c>
      <c r="C60" s="12">
        <v>42760</v>
      </c>
      <c r="D60" s="13" t="str">
        <f>INDEX(ｶﾚﾝﾀﾞｰ!$C$5:$QQ$44,VLOOKUP(初期入力!$D$4,初期入力!$I$3:$K$24,3,0),A60)</f>
        <v>火</v>
      </c>
      <c r="E60" s="89"/>
      <c r="F60" s="28"/>
      <c r="G60" s="13"/>
      <c r="H60" s="308"/>
      <c r="I60" s="309"/>
      <c r="J60" s="15"/>
      <c r="K60" s="13"/>
      <c r="L60" s="45"/>
      <c r="M60" s="12">
        <f t="shared" si="3"/>
        <v>42760</v>
      </c>
      <c r="N60" s="13" t="str">
        <f t="shared" si="3"/>
        <v>火</v>
      </c>
      <c r="O60" s="27">
        <f t="shared" si="3"/>
        <v>0</v>
      </c>
      <c r="P60" s="15">
        <f t="shared" si="4"/>
        <v>0</v>
      </c>
      <c r="Q60" s="29"/>
      <c r="R60" s="380"/>
      <c r="S60" s="381"/>
      <c r="T60" s="28"/>
      <c r="U60" s="29"/>
    </row>
    <row r="61" spans="1:21" ht="46.5" customHeight="1" x14ac:dyDescent="0.2">
      <c r="A61">
        <v>392</v>
      </c>
      <c r="C61" s="12">
        <v>42761</v>
      </c>
      <c r="D61" s="13" t="str">
        <f>INDEX(ｶﾚﾝﾀﾞｰ!$C$5:$QQ$44,VLOOKUP(初期入力!$D$4,初期入力!$I$3:$K$24,3,0),A61)</f>
        <v>水</v>
      </c>
      <c r="E61" s="89"/>
      <c r="F61" s="28"/>
      <c r="G61" s="13"/>
      <c r="H61" s="308"/>
      <c r="I61" s="309"/>
      <c r="J61" s="15"/>
      <c r="K61" s="13"/>
      <c r="L61" s="45"/>
      <c r="M61" s="12">
        <f t="shared" si="3"/>
        <v>42761</v>
      </c>
      <c r="N61" s="13" t="str">
        <f t="shared" si="3"/>
        <v>水</v>
      </c>
      <c r="O61" s="27">
        <f t="shared" si="3"/>
        <v>0</v>
      </c>
      <c r="P61" s="15">
        <f t="shared" si="4"/>
        <v>0</v>
      </c>
      <c r="Q61" s="29"/>
      <c r="R61" s="380"/>
      <c r="S61" s="381"/>
      <c r="T61" s="28"/>
      <c r="U61" s="29"/>
    </row>
    <row r="62" spans="1:21" ht="46.5" customHeight="1" x14ac:dyDescent="0.2">
      <c r="A62">
        <v>393</v>
      </c>
      <c r="C62" s="12">
        <v>42762</v>
      </c>
      <c r="D62" s="13" t="str">
        <f>INDEX(ｶﾚﾝﾀﾞｰ!$C$5:$QQ$44,VLOOKUP(初期入力!$D$4,初期入力!$I$3:$K$24,3,0),A62)</f>
        <v>木</v>
      </c>
      <c r="E62" s="89"/>
      <c r="F62" s="28"/>
      <c r="G62" s="13"/>
      <c r="H62" s="308"/>
      <c r="I62" s="309"/>
      <c r="J62" s="15"/>
      <c r="K62" s="13"/>
      <c r="L62" s="45"/>
      <c r="M62" s="12">
        <f t="shared" si="3"/>
        <v>42762</v>
      </c>
      <c r="N62" s="13" t="str">
        <f t="shared" si="3"/>
        <v>木</v>
      </c>
      <c r="O62" s="27">
        <f t="shared" si="3"/>
        <v>0</v>
      </c>
      <c r="P62" s="15">
        <f t="shared" si="4"/>
        <v>0</v>
      </c>
      <c r="Q62" s="29"/>
      <c r="R62" s="380"/>
      <c r="S62" s="381"/>
      <c r="T62" s="28"/>
      <c r="U62" s="29"/>
    </row>
    <row r="63" spans="1:21" ht="46.5" customHeight="1" x14ac:dyDescent="0.2">
      <c r="A63">
        <v>394</v>
      </c>
      <c r="C63" s="12">
        <v>42763</v>
      </c>
      <c r="D63" s="13" t="str">
        <f>INDEX(ｶﾚﾝﾀﾞｰ!$C$5:$QQ$44,VLOOKUP(初期入力!$D$4,初期入力!$I$3:$K$24,3,0),A63)</f>
        <v>金</v>
      </c>
      <c r="E63" s="89"/>
      <c r="F63" s="28"/>
      <c r="G63" s="13"/>
      <c r="H63" s="308"/>
      <c r="I63" s="309"/>
      <c r="J63" s="15"/>
      <c r="K63" s="13"/>
      <c r="L63" s="45"/>
      <c r="M63" s="12">
        <f t="shared" si="3"/>
        <v>42763</v>
      </c>
      <c r="N63" s="13" t="str">
        <f t="shared" si="3"/>
        <v>金</v>
      </c>
      <c r="O63" s="27">
        <f t="shared" si="3"/>
        <v>0</v>
      </c>
      <c r="P63" s="15">
        <f t="shared" si="4"/>
        <v>0</v>
      </c>
      <c r="Q63" s="29"/>
      <c r="R63" s="380"/>
      <c r="S63" s="381"/>
      <c r="T63" s="28"/>
      <c r="U63" s="29"/>
    </row>
    <row r="64" spans="1:21" ht="46.5" customHeight="1" x14ac:dyDescent="0.2">
      <c r="A64">
        <v>395</v>
      </c>
      <c r="C64" s="12">
        <v>42764</v>
      </c>
      <c r="D64" s="13" t="str">
        <f>INDEX(ｶﾚﾝﾀﾞｰ!$C$5:$QQ$44,VLOOKUP(初期入力!$D$4,初期入力!$I$3:$K$24,3,0),A64)</f>
        <v>土</v>
      </c>
      <c r="E64" s="89"/>
      <c r="F64" s="28"/>
      <c r="G64" s="13"/>
      <c r="H64" s="308"/>
      <c r="I64" s="309"/>
      <c r="J64" s="15"/>
      <c r="K64" s="13"/>
      <c r="L64" s="45"/>
      <c r="M64" s="12">
        <f t="shared" si="3"/>
        <v>42764</v>
      </c>
      <c r="N64" s="13" t="str">
        <f t="shared" si="3"/>
        <v>土</v>
      </c>
      <c r="O64" s="27">
        <f t="shared" si="3"/>
        <v>0</v>
      </c>
      <c r="P64" s="15">
        <f t="shared" si="4"/>
        <v>0</v>
      </c>
      <c r="Q64" s="29"/>
      <c r="R64" s="380"/>
      <c r="S64" s="381"/>
      <c r="T64" s="28"/>
      <c r="U64" s="29"/>
    </row>
    <row r="65" spans="1:21" ht="46.5" customHeight="1" x14ac:dyDescent="0.2">
      <c r="A65">
        <v>396</v>
      </c>
      <c r="C65" s="12">
        <v>42765</v>
      </c>
      <c r="D65" s="13" t="str">
        <f>INDEX(ｶﾚﾝﾀﾞｰ!$C$5:$QQ$44,VLOOKUP(初期入力!$D$4,初期入力!$I$3:$K$24,3,0),A65)</f>
        <v>日</v>
      </c>
      <c r="E65" s="89"/>
      <c r="F65" s="28"/>
      <c r="G65" s="13"/>
      <c r="H65" s="308"/>
      <c r="I65" s="309"/>
      <c r="J65" s="15"/>
      <c r="K65" s="13"/>
      <c r="L65" s="45"/>
      <c r="M65" s="12">
        <f t="shared" si="3"/>
        <v>42765</v>
      </c>
      <c r="N65" s="13" t="str">
        <f t="shared" si="3"/>
        <v>日</v>
      </c>
      <c r="O65" s="27">
        <f t="shared" si="3"/>
        <v>0</v>
      </c>
      <c r="P65" s="15">
        <f t="shared" si="4"/>
        <v>0</v>
      </c>
      <c r="Q65" s="29"/>
      <c r="R65" s="380"/>
      <c r="S65" s="381"/>
      <c r="T65" s="28"/>
      <c r="U65" s="29"/>
    </row>
    <row r="66" spans="1:21" ht="46.5" customHeight="1" x14ac:dyDescent="0.2">
      <c r="A66">
        <v>397</v>
      </c>
      <c r="C66" s="12">
        <v>42766</v>
      </c>
      <c r="D66" s="13" t="str">
        <f>INDEX(ｶﾚﾝﾀﾞｰ!$C$5:$QQ$44,VLOOKUP(初期入力!$D$4,初期入力!$I$3:$K$24,3,0),A66)</f>
        <v>月</v>
      </c>
      <c r="E66" s="89"/>
      <c r="F66" s="28"/>
      <c r="G66" s="13"/>
      <c r="H66" s="308"/>
      <c r="I66" s="309"/>
      <c r="J66" s="15"/>
      <c r="K66" s="13"/>
      <c r="L66" s="45"/>
      <c r="M66" s="12">
        <f t="shared" si="3"/>
        <v>42766</v>
      </c>
      <c r="N66" s="13" t="str">
        <f t="shared" si="3"/>
        <v>月</v>
      </c>
      <c r="O66" s="27">
        <f t="shared" si="3"/>
        <v>0</v>
      </c>
      <c r="P66" s="15">
        <f t="shared" si="4"/>
        <v>0</v>
      </c>
      <c r="Q66" s="29"/>
      <c r="R66" s="380"/>
      <c r="S66" s="381"/>
      <c r="T66" s="28"/>
      <c r="U66" s="29"/>
    </row>
    <row r="67" spans="1:21" ht="25.5" customHeight="1" x14ac:dyDescent="0.2">
      <c r="C67" s="140" t="s">
        <v>131</v>
      </c>
      <c r="D67" s="140"/>
      <c r="E67" s="140"/>
      <c r="F67" s="140"/>
      <c r="G67" s="140"/>
      <c r="H67" s="140"/>
      <c r="I67" s="140"/>
      <c r="J67" s="140"/>
      <c r="K67" s="140"/>
      <c r="L67" s="140"/>
      <c r="M67" s="140" t="s">
        <v>131</v>
      </c>
      <c r="N67" s="140"/>
      <c r="O67" s="140"/>
      <c r="P67" s="140"/>
      <c r="Q67" s="140"/>
      <c r="R67" s="140"/>
      <c r="S67" s="140"/>
      <c r="T67" s="140"/>
      <c r="U67" s="140"/>
    </row>
    <row r="68" spans="1:21" x14ac:dyDescent="0.2">
      <c r="C68" s="14"/>
      <c r="M68" s="14"/>
    </row>
    <row r="69" spans="1:21" ht="14" x14ac:dyDescent="0.2">
      <c r="C69" s="9" t="s">
        <v>25</v>
      </c>
      <c r="M69" s="9" t="s">
        <v>25</v>
      </c>
    </row>
    <row r="70" spans="1:21" ht="22.5" customHeight="1" x14ac:dyDescent="0.2">
      <c r="C70" s="43"/>
      <c r="D70" s="34"/>
      <c r="E70" s="34"/>
      <c r="F70" s="34"/>
      <c r="G70" s="34"/>
      <c r="H70" s="34"/>
      <c r="I70" s="34"/>
      <c r="J70" s="34"/>
      <c r="K70" s="34"/>
      <c r="L70" s="46"/>
      <c r="M70" s="43"/>
      <c r="N70" s="34"/>
      <c r="O70" s="34"/>
      <c r="P70" s="34"/>
      <c r="Q70" s="34"/>
      <c r="R70" s="34"/>
      <c r="S70" s="34"/>
      <c r="T70" s="34"/>
      <c r="U70" s="34"/>
    </row>
    <row r="71" spans="1:21" ht="22.5" customHeight="1" x14ac:dyDescent="0.2">
      <c r="C71" s="44"/>
      <c r="D71" s="35"/>
      <c r="E71" s="35"/>
      <c r="F71" s="35"/>
      <c r="G71" s="35"/>
      <c r="H71" s="35"/>
      <c r="I71" s="35"/>
      <c r="J71" s="35"/>
      <c r="K71" s="35"/>
      <c r="L71" s="46"/>
      <c r="M71" s="44"/>
      <c r="N71" s="35"/>
      <c r="O71" s="35"/>
      <c r="P71" s="35"/>
      <c r="Q71" s="35"/>
      <c r="R71" s="35"/>
      <c r="S71" s="35"/>
      <c r="T71" s="35"/>
      <c r="U71" s="35"/>
    </row>
    <row r="72" spans="1:21" ht="22.5" customHeight="1" x14ac:dyDescent="0.2">
      <c r="C72" s="44"/>
      <c r="D72" s="35"/>
      <c r="E72" s="35"/>
      <c r="F72" s="35"/>
      <c r="G72" s="35"/>
      <c r="H72" s="35"/>
      <c r="I72" s="35"/>
      <c r="J72" s="35"/>
      <c r="K72" s="35"/>
      <c r="L72" s="46"/>
      <c r="M72" s="44"/>
      <c r="N72" s="35"/>
      <c r="O72" s="35"/>
      <c r="P72" s="35"/>
      <c r="Q72" s="35"/>
      <c r="R72" s="35"/>
      <c r="S72" s="35"/>
      <c r="T72" s="35"/>
      <c r="U72" s="35"/>
    </row>
    <row r="73" spans="1:21" ht="22.5" customHeight="1" x14ac:dyDescent="0.2">
      <c r="C73" s="44"/>
      <c r="D73" s="35"/>
      <c r="E73" s="35"/>
      <c r="F73" s="35"/>
      <c r="G73" s="35"/>
      <c r="H73" s="35"/>
      <c r="I73" s="35"/>
      <c r="J73" s="35"/>
      <c r="K73" s="35"/>
      <c r="L73" s="46"/>
      <c r="M73" s="44"/>
      <c r="N73" s="35"/>
      <c r="O73" s="35"/>
      <c r="P73" s="35"/>
      <c r="Q73" s="35"/>
      <c r="R73" s="35"/>
      <c r="S73" s="35"/>
      <c r="T73" s="35"/>
      <c r="U73" s="35"/>
    </row>
    <row r="74" spans="1:21" ht="11.25" customHeight="1" x14ac:dyDescent="0.2">
      <c r="C74" s="47"/>
      <c r="D74" s="46"/>
      <c r="E74" s="46"/>
      <c r="F74" s="46"/>
      <c r="G74" s="46"/>
      <c r="H74" s="46"/>
      <c r="I74" s="46"/>
      <c r="J74" s="46"/>
      <c r="K74" s="46"/>
      <c r="L74" s="46"/>
      <c r="M74" s="47"/>
      <c r="N74" s="46"/>
      <c r="O74" s="46"/>
      <c r="P74" s="46"/>
      <c r="Q74" s="46"/>
      <c r="R74" s="46"/>
      <c r="S74" s="46"/>
      <c r="T74" s="46"/>
      <c r="U74" s="46"/>
    </row>
    <row r="75" spans="1:21" x14ac:dyDescent="0.2">
      <c r="C75" s="8"/>
      <c r="M75" s="8"/>
    </row>
  </sheetData>
  <sheetProtection sheet="1" objects="1" scenarios="1"/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D00-000000000000}">
      <formula1>$X$5:$X$7</formula1>
    </dataValidation>
    <dataValidation type="list" allowBlank="1" showInputMessage="1" showErrorMessage="1" sqref="T56:T66 F36:F46 T36:T46 F16:F26 F56:F66 T16:T26" xr:uid="{00000000-0002-0000-0D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75"/>
  <sheetViews>
    <sheetView showGridLines="0" showZeros="0" topLeftCell="B1" zoomScaleNormal="100" workbookViewId="0">
      <pane ySplit="15" topLeftCell="A19" activePane="bottomLeft" state="frozen"/>
      <selection activeCell="N17" sqref="N17"/>
      <selection pane="bottomLeft" activeCell="R25" sqref="R25:S25"/>
    </sheetView>
  </sheetViews>
  <sheetFormatPr defaultRowHeight="13" x14ac:dyDescent="0.2"/>
  <cols>
    <col min="1" max="1" width="3.81640625" hidden="1" customWidth="1"/>
    <col min="2" max="2" width="3.81640625" customWidth="1"/>
    <col min="3" max="3" width="9.36328125" bestFit="1" customWidth="1"/>
    <col min="4" max="4" width="6.179687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customWidth="1"/>
    <col min="13" max="13" width="9.36328125" bestFit="1" customWidth="1"/>
    <col min="14" max="14" width="6.179687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 x14ac:dyDescent="0.2">
      <c r="C1" s="167" t="s">
        <v>159</v>
      </c>
      <c r="D1" s="161" t="e">
        <f>'実績調書(監督員用)'!M87</f>
        <v>#DIV/0!</v>
      </c>
      <c r="E1" s="162" t="e">
        <f>'実績調書(監督員用)'!P87</f>
        <v>#DIV/0!</v>
      </c>
      <c r="Q1" s="167" t="s">
        <v>160</v>
      </c>
      <c r="R1" s="163" t="str">
        <f>'実績調書(監督員用)'!M91</f>
        <v/>
      </c>
      <c r="S1" s="164" t="str">
        <f>'実績調書(監督員用)'!P91</f>
        <v/>
      </c>
      <c r="T1" s="164"/>
      <c r="U1" s="165"/>
    </row>
    <row r="2" spans="1:24" ht="13.25" x14ac:dyDescent="0.2">
      <c r="D2" s="160"/>
      <c r="E2" s="1"/>
      <c r="Q2" s="160"/>
    </row>
    <row r="3" spans="1:24" x14ac:dyDescent="0.2">
      <c r="C3" s="14" t="s">
        <v>19</v>
      </c>
      <c r="M3" s="14" t="s">
        <v>19</v>
      </c>
    </row>
    <row r="4" spans="1:24" ht="19" x14ac:dyDescent="0.2">
      <c r="C4" s="297" t="s">
        <v>30</v>
      </c>
      <c r="D4" s="297"/>
      <c r="E4" s="297"/>
      <c r="F4" s="297"/>
      <c r="G4" s="297"/>
      <c r="H4" s="297"/>
      <c r="I4" s="297"/>
      <c r="J4" s="297"/>
      <c r="K4" s="297"/>
      <c r="L4" s="6"/>
      <c r="M4" s="297" t="s">
        <v>32</v>
      </c>
      <c r="N4" s="297"/>
      <c r="O4" s="297"/>
      <c r="P4" s="297"/>
      <c r="Q4" s="297"/>
      <c r="R4" s="297"/>
      <c r="S4" s="297"/>
      <c r="T4" s="297"/>
      <c r="U4" s="297"/>
      <c r="V4" s="6"/>
      <c r="W4" s="6"/>
    </row>
    <row r="5" spans="1:24" ht="13.25" x14ac:dyDescent="0.2">
      <c r="C5" s="7"/>
      <c r="M5" s="7"/>
      <c r="X5" s="4"/>
    </row>
    <row r="6" spans="1:24" x14ac:dyDescent="0.2">
      <c r="C6" s="7"/>
      <c r="I6" s="382" t="str">
        <f>初期入力!$D$6</f>
        <v>○○建設株式会社</v>
      </c>
      <c r="J6" s="382"/>
      <c r="K6" s="382"/>
      <c r="M6" s="7"/>
      <c r="S6" s="382" t="str">
        <f>初期入力!$D$6</f>
        <v>○○建設株式会社</v>
      </c>
      <c r="T6" s="382"/>
      <c r="U6" s="382"/>
      <c r="X6" s="3" t="s">
        <v>12</v>
      </c>
    </row>
    <row r="7" spans="1:24" ht="13.5" customHeight="1" x14ac:dyDescent="0.2">
      <c r="C7" s="5"/>
      <c r="D7" s="382" t="str">
        <f>初期入力!$D$5</f>
        <v>経営体　○○地区　１工区</v>
      </c>
      <c r="E7" s="382"/>
      <c r="F7" s="382"/>
      <c r="I7" s="382"/>
      <c r="J7" s="382"/>
      <c r="K7" s="382"/>
      <c r="M7" s="5"/>
      <c r="N7" s="382" t="str">
        <f>初期入力!$D$5</f>
        <v>経営体　○○地区　１工区</v>
      </c>
      <c r="O7" s="382"/>
      <c r="P7" s="382"/>
      <c r="S7" s="382"/>
      <c r="T7" s="382"/>
      <c r="U7" s="382"/>
      <c r="X7" s="3" t="s">
        <v>38</v>
      </c>
    </row>
    <row r="8" spans="1:24" ht="14" x14ac:dyDescent="0.2">
      <c r="C8" s="9" t="s">
        <v>26</v>
      </c>
      <c r="D8" s="383"/>
      <c r="E8" s="383"/>
      <c r="F8" s="383"/>
      <c r="H8" s="10" t="s">
        <v>27</v>
      </c>
      <c r="I8" s="383"/>
      <c r="J8" s="383"/>
      <c r="K8" s="383"/>
      <c r="L8" s="33"/>
      <c r="M8" s="9" t="s">
        <v>26</v>
      </c>
      <c r="N8" s="383"/>
      <c r="O8" s="383"/>
      <c r="P8" s="383"/>
      <c r="R8" s="10" t="s">
        <v>27</v>
      </c>
      <c r="S8" s="383"/>
      <c r="T8" s="383"/>
      <c r="U8" s="383"/>
    </row>
    <row r="9" spans="1:24" ht="13.25" x14ac:dyDescent="0.2">
      <c r="W9" s="4"/>
      <c r="X9" s="4"/>
    </row>
    <row r="10" spans="1:24" ht="14" x14ac:dyDescent="0.2">
      <c r="C10" s="5"/>
      <c r="H10" s="9" t="s">
        <v>28</v>
      </c>
      <c r="I10" s="384" t="str">
        <f>初期入力!$D$7</f>
        <v>○○　○○</v>
      </c>
      <c r="J10" s="384"/>
      <c r="K10" s="384"/>
      <c r="L10" s="33"/>
      <c r="M10" s="5"/>
      <c r="R10" s="9" t="s">
        <v>28</v>
      </c>
      <c r="S10" s="384" t="str">
        <f>初期入力!$D$7</f>
        <v>○○　○○</v>
      </c>
      <c r="T10" s="384"/>
      <c r="U10" s="384"/>
      <c r="W10" s="138" t="s">
        <v>16</v>
      </c>
      <c r="X10" s="3" t="s">
        <v>52</v>
      </c>
    </row>
    <row r="11" spans="1:24" x14ac:dyDescent="0.2">
      <c r="C11" s="5"/>
      <c r="M11" s="5"/>
      <c r="W11" s="139" t="s">
        <v>15</v>
      </c>
      <c r="X11" s="3" t="s">
        <v>97</v>
      </c>
    </row>
    <row r="12" spans="1:24" x14ac:dyDescent="0.2">
      <c r="C12" s="305" t="s">
        <v>46</v>
      </c>
      <c r="D12" s="305" t="s">
        <v>47</v>
      </c>
      <c r="E12" s="295" t="s">
        <v>20</v>
      </c>
      <c r="F12" s="296"/>
      <c r="G12" s="296" t="s">
        <v>21</v>
      </c>
      <c r="H12" s="296"/>
      <c r="I12" s="296"/>
      <c r="J12" s="296"/>
      <c r="K12" s="296"/>
      <c r="L12" s="45"/>
      <c r="M12" s="305" t="s">
        <v>46</v>
      </c>
      <c r="N12" s="305" t="s">
        <v>47</v>
      </c>
      <c r="O12" s="295" t="s">
        <v>20</v>
      </c>
      <c r="P12" s="296"/>
      <c r="Q12" s="296" t="s">
        <v>21</v>
      </c>
      <c r="R12" s="296"/>
      <c r="S12" s="296"/>
      <c r="T12" s="296"/>
      <c r="U12" s="296"/>
    </row>
    <row r="13" spans="1:24" x14ac:dyDescent="0.2">
      <c r="C13" s="306"/>
      <c r="D13" s="306"/>
      <c r="E13" s="295"/>
      <c r="F13" s="296"/>
      <c r="G13" s="296"/>
      <c r="H13" s="296"/>
      <c r="I13" s="296"/>
      <c r="J13" s="296"/>
      <c r="K13" s="296"/>
      <c r="L13" s="45"/>
      <c r="M13" s="306"/>
      <c r="N13" s="306"/>
      <c r="O13" s="295"/>
      <c r="P13" s="296"/>
      <c r="Q13" s="296"/>
      <c r="R13" s="296"/>
      <c r="S13" s="296"/>
      <c r="T13" s="296"/>
      <c r="U13" s="296"/>
    </row>
    <row r="14" spans="1:24" x14ac:dyDescent="0.2">
      <c r="C14" s="306"/>
      <c r="D14" s="306"/>
      <c r="E14" s="295" t="s">
        <v>22</v>
      </c>
      <c r="F14" s="296"/>
      <c r="G14" s="296" t="s">
        <v>29</v>
      </c>
      <c r="H14" s="296" t="s">
        <v>23</v>
      </c>
      <c r="I14" s="296"/>
      <c r="J14" s="296"/>
      <c r="K14" s="296" t="s">
        <v>24</v>
      </c>
      <c r="L14" s="45"/>
      <c r="M14" s="306"/>
      <c r="N14" s="306"/>
      <c r="O14" s="295" t="s">
        <v>22</v>
      </c>
      <c r="P14" s="296"/>
      <c r="Q14" s="296" t="s">
        <v>29</v>
      </c>
      <c r="R14" s="296" t="s">
        <v>23</v>
      </c>
      <c r="S14" s="296"/>
      <c r="T14" s="296"/>
      <c r="U14" s="296" t="s">
        <v>24</v>
      </c>
    </row>
    <row r="15" spans="1:24" x14ac:dyDescent="0.2">
      <c r="C15" s="307"/>
      <c r="D15" s="307"/>
      <c r="E15" s="295"/>
      <c r="F15" s="296"/>
      <c r="G15" s="296"/>
      <c r="H15" s="296"/>
      <c r="I15" s="296"/>
      <c r="J15" s="296"/>
      <c r="K15" s="296"/>
      <c r="L15" s="45"/>
      <c r="M15" s="307"/>
      <c r="N15" s="307"/>
      <c r="O15" s="295"/>
      <c r="P15" s="296"/>
      <c r="Q15" s="296"/>
      <c r="R15" s="296"/>
      <c r="S15" s="296"/>
      <c r="T15" s="296"/>
      <c r="U15" s="296"/>
    </row>
    <row r="16" spans="1:24" ht="46.5" customHeight="1" x14ac:dyDescent="0.2">
      <c r="A16">
        <v>398</v>
      </c>
      <c r="C16" s="12">
        <v>42767</v>
      </c>
      <c r="D16" s="13" t="str">
        <f>INDEX(ｶﾚﾝﾀﾞｰ!$C$5:$QQ$44,VLOOKUP(初期入力!$D$4,初期入力!$I$3:$K$24,3,0),A16)</f>
        <v>火</v>
      </c>
      <c r="E16" s="89"/>
      <c r="F16" s="28"/>
      <c r="G16" s="13"/>
      <c r="H16" s="308"/>
      <c r="I16" s="309"/>
      <c r="J16" s="15"/>
      <c r="K16" s="13"/>
      <c r="L16" s="45"/>
      <c r="M16" s="12">
        <f>C16</f>
        <v>42767</v>
      </c>
      <c r="N16" s="13" t="str">
        <f>D16</f>
        <v>火</v>
      </c>
      <c r="O16" s="27">
        <f>E16</f>
        <v>0</v>
      </c>
      <c r="P16" s="15">
        <f>F16</f>
        <v>0</v>
      </c>
      <c r="Q16" s="29"/>
      <c r="R16" s="380"/>
      <c r="S16" s="381"/>
      <c r="T16" s="28"/>
      <c r="U16" s="29"/>
    </row>
    <row r="17" spans="1:21" ht="46.5" customHeight="1" x14ac:dyDescent="0.2">
      <c r="A17">
        <v>399</v>
      </c>
      <c r="C17" s="12">
        <v>42768</v>
      </c>
      <c r="D17" s="13" t="str">
        <f>INDEX(ｶﾚﾝﾀﾞｰ!$C$5:$QQ$44,VLOOKUP(初期入力!$D$4,初期入力!$I$3:$K$24,3,0),A17)</f>
        <v>水</v>
      </c>
      <c r="E17" s="89"/>
      <c r="F17" s="28"/>
      <c r="G17" s="13"/>
      <c r="H17" s="308"/>
      <c r="I17" s="309"/>
      <c r="J17" s="15"/>
      <c r="K17" s="13"/>
      <c r="L17" s="45"/>
      <c r="M17" s="12">
        <f t="shared" ref="M17:P26" si="0">C17</f>
        <v>42768</v>
      </c>
      <c r="N17" s="13" t="str">
        <f t="shared" si="0"/>
        <v>水</v>
      </c>
      <c r="O17" s="27">
        <f t="shared" si="0"/>
        <v>0</v>
      </c>
      <c r="P17" s="15">
        <f t="shared" si="0"/>
        <v>0</v>
      </c>
      <c r="Q17" s="29"/>
      <c r="R17" s="380"/>
      <c r="S17" s="381"/>
      <c r="T17" s="28"/>
      <c r="U17" s="29"/>
    </row>
    <row r="18" spans="1:21" ht="46.5" customHeight="1" x14ac:dyDescent="0.2">
      <c r="A18">
        <v>400</v>
      </c>
      <c r="C18" s="12">
        <v>42769</v>
      </c>
      <c r="D18" s="13" t="str">
        <f>INDEX(ｶﾚﾝﾀﾞｰ!$C$5:$QQ$44,VLOOKUP(初期入力!$D$4,初期入力!$I$3:$K$24,3,0),A18)</f>
        <v>木</v>
      </c>
      <c r="E18" s="89"/>
      <c r="F18" s="28"/>
      <c r="G18" s="11"/>
      <c r="H18" s="308"/>
      <c r="I18" s="309"/>
      <c r="J18" s="15"/>
      <c r="K18" s="13"/>
      <c r="L18" s="45"/>
      <c r="M18" s="12">
        <f t="shared" si="0"/>
        <v>42769</v>
      </c>
      <c r="N18" s="13" t="str">
        <f t="shared" si="0"/>
        <v>木</v>
      </c>
      <c r="O18" s="27">
        <f t="shared" si="0"/>
        <v>0</v>
      </c>
      <c r="P18" s="15">
        <f t="shared" si="0"/>
        <v>0</v>
      </c>
      <c r="Q18" s="29"/>
      <c r="R18" s="380"/>
      <c r="S18" s="381"/>
      <c r="T18" s="28"/>
      <c r="U18" s="29"/>
    </row>
    <row r="19" spans="1:21" ht="46.5" customHeight="1" x14ac:dyDescent="0.2">
      <c r="A19">
        <v>401</v>
      </c>
      <c r="C19" s="12">
        <v>42770</v>
      </c>
      <c r="D19" s="13" t="str">
        <f>INDEX(ｶﾚﾝﾀﾞｰ!$C$5:$QQ$44,VLOOKUP(初期入力!$D$4,初期入力!$I$3:$K$24,3,0),A19)</f>
        <v>金</v>
      </c>
      <c r="E19" s="89"/>
      <c r="F19" s="28"/>
      <c r="G19" s="11"/>
      <c r="H19" s="308"/>
      <c r="I19" s="309"/>
      <c r="J19" s="15"/>
      <c r="K19" s="13"/>
      <c r="L19" s="45"/>
      <c r="M19" s="12">
        <f t="shared" si="0"/>
        <v>42770</v>
      </c>
      <c r="N19" s="13" t="str">
        <f t="shared" si="0"/>
        <v>金</v>
      </c>
      <c r="O19" s="27">
        <f t="shared" si="0"/>
        <v>0</v>
      </c>
      <c r="P19" s="15">
        <f t="shared" si="0"/>
        <v>0</v>
      </c>
      <c r="Q19" s="29"/>
      <c r="R19" s="380"/>
      <c r="S19" s="381"/>
      <c r="T19" s="28"/>
      <c r="U19" s="29"/>
    </row>
    <row r="20" spans="1:21" ht="46.5" customHeight="1" x14ac:dyDescent="0.2">
      <c r="A20">
        <v>402</v>
      </c>
      <c r="C20" s="12">
        <v>42771</v>
      </c>
      <c r="D20" s="13" t="str">
        <f>INDEX(ｶﾚﾝﾀﾞｰ!$C$5:$QQ$44,VLOOKUP(初期入力!$D$4,初期入力!$I$3:$K$24,3,0),A20)</f>
        <v>土</v>
      </c>
      <c r="E20" s="89"/>
      <c r="F20" s="28"/>
      <c r="G20" s="13"/>
      <c r="H20" s="308"/>
      <c r="I20" s="309"/>
      <c r="J20" s="15"/>
      <c r="K20" s="13"/>
      <c r="L20" s="45"/>
      <c r="M20" s="12">
        <f t="shared" si="0"/>
        <v>42771</v>
      </c>
      <c r="N20" s="13" t="str">
        <f t="shared" si="0"/>
        <v>土</v>
      </c>
      <c r="O20" s="27">
        <f t="shared" si="0"/>
        <v>0</v>
      </c>
      <c r="P20" s="15">
        <f t="shared" si="0"/>
        <v>0</v>
      </c>
      <c r="Q20" s="29"/>
      <c r="R20" s="380"/>
      <c r="S20" s="381"/>
      <c r="T20" s="28"/>
      <c r="U20" s="29"/>
    </row>
    <row r="21" spans="1:21" ht="46.5" customHeight="1" x14ac:dyDescent="0.2">
      <c r="A21">
        <v>403</v>
      </c>
      <c r="C21" s="12">
        <v>42772</v>
      </c>
      <c r="D21" s="13" t="str">
        <f>INDEX(ｶﾚﾝﾀﾞｰ!$C$5:$QQ$44,VLOOKUP(初期入力!$D$4,初期入力!$I$3:$K$24,3,0),A21)</f>
        <v>日</v>
      </c>
      <c r="E21" s="89"/>
      <c r="F21" s="28"/>
      <c r="G21" s="13"/>
      <c r="H21" s="308"/>
      <c r="I21" s="309"/>
      <c r="J21" s="15"/>
      <c r="K21" s="13"/>
      <c r="L21" s="45"/>
      <c r="M21" s="12">
        <f t="shared" si="0"/>
        <v>42772</v>
      </c>
      <c r="N21" s="13" t="str">
        <f t="shared" si="0"/>
        <v>日</v>
      </c>
      <c r="O21" s="27">
        <f t="shared" si="0"/>
        <v>0</v>
      </c>
      <c r="P21" s="15">
        <f t="shared" si="0"/>
        <v>0</v>
      </c>
      <c r="Q21" s="29"/>
      <c r="R21" s="380"/>
      <c r="S21" s="381"/>
      <c r="T21" s="28"/>
      <c r="U21" s="29"/>
    </row>
    <row r="22" spans="1:21" ht="46.5" customHeight="1" x14ac:dyDescent="0.2">
      <c r="A22">
        <v>404</v>
      </c>
      <c r="C22" s="12">
        <v>42773</v>
      </c>
      <c r="D22" s="13" t="str">
        <f>INDEX(ｶﾚﾝﾀﾞｰ!$C$5:$QQ$44,VLOOKUP(初期入力!$D$4,初期入力!$I$3:$K$24,3,0),A22)</f>
        <v>月</v>
      </c>
      <c r="E22" s="89"/>
      <c r="F22" s="28"/>
      <c r="G22" s="13"/>
      <c r="H22" s="308"/>
      <c r="I22" s="309"/>
      <c r="J22" s="15"/>
      <c r="K22" s="13"/>
      <c r="L22" s="45"/>
      <c r="M22" s="12">
        <f t="shared" si="0"/>
        <v>42773</v>
      </c>
      <c r="N22" s="13" t="str">
        <f t="shared" si="0"/>
        <v>月</v>
      </c>
      <c r="O22" s="27">
        <f t="shared" si="0"/>
        <v>0</v>
      </c>
      <c r="P22" s="15">
        <f t="shared" si="0"/>
        <v>0</v>
      </c>
      <c r="Q22" s="29"/>
      <c r="R22" s="380"/>
      <c r="S22" s="381"/>
      <c r="T22" s="28"/>
      <c r="U22" s="29"/>
    </row>
    <row r="23" spans="1:21" ht="46.5" customHeight="1" x14ac:dyDescent="0.2">
      <c r="A23">
        <v>405</v>
      </c>
      <c r="C23" s="12">
        <v>42774</v>
      </c>
      <c r="D23" s="13" t="str">
        <f>INDEX(ｶﾚﾝﾀﾞｰ!$C$5:$QQ$44,VLOOKUP(初期入力!$D$4,初期入力!$I$3:$K$24,3,0),A23)</f>
        <v>火</v>
      </c>
      <c r="E23" s="89"/>
      <c r="F23" s="28"/>
      <c r="G23" s="13"/>
      <c r="H23" s="308"/>
      <c r="I23" s="309"/>
      <c r="J23" s="15"/>
      <c r="K23" s="13"/>
      <c r="L23" s="45"/>
      <c r="M23" s="12">
        <f t="shared" si="0"/>
        <v>42774</v>
      </c>
      <c r="N23" s="13" t="str">
        <f t="shared" si="0"/>
        <v>火</v>
      </c>
      <c r="O23" s="27">
        <f t="shared" si="0"/>
        <v>0</v>
      </c>
      <c r="P23" s="15">
        <f t="shared" si="0"/>
        <v>0</v>
      </c>
      <c r="Q23" s="29"/>
      <c r="R23" s="380"/>
      <c r="S23" s="381"/>
      <c r="T23" s="28"/>
      <c r="U23" s="29"/>
    </row>
    <row r="24" spans="1:21" ht="46.5" customHeight="1" x14ac:dyDescent="0.2">
      <c r="A24">
        <v>406</v>
      </c>
      <c r="C24" s="12">
        <v>42775</v>
      </c>
      <c r="D24" s="13" t="str">
        <f>INDEX(ｶﾚﾝﾀﾞｰ!$C$5:$QQ$44,VLOOKUP(初期入力!$D$4,初期入力!$I$3:$K$24,3,0),A24)</f>
        <v>水</v>
      </c>
      <c r="E24" s="89"/>
      <c r="F24" s="28"/>
      <c r="G24" s="13"/>
      <c r="H24" s="308"/>
      <c r="I24" s="309"/>
      <c r="J24" s="15"/>
      <c r="K24" s="13"/>
      <c r="L24" s="45"/>
      <c r="M24" s="12">
        <f t="shared" si="0"/>
        <v>42775</v>
      </c>
      <c r="N24" s="13" t="str">
        <f t="shared" si="0"/>
        <v>水</v>
      </c>
      <c r="O24" s="27">
        <f t="shared" si="0"/>
        <v>0</v>
      </c>
      <c r="P24" s="15">
        <f t="shared" si="0"/>
        <v>0</v>
      </c>
      <c r="Q24" s="29"/>
      <c r="R24" s="380"/>
      <c r="S24" s="381"/>
      <c r="T24" s="28"/>
      <c r="U24" s="29"/>
    </row>
    <row r="25" spans="1:21" ht="46.5" customHeight="1" x14ac:dyDescent="0.2">
      <c r="A25">
        <v>407</v>
      </c>
      <c r="C25" s="12">
        <v>42776</v>
      </c>
      <c r="D25" s="13" t="str">
        <f>INDEX(ｶﾚﾝﾀﾞｰ!$C$5:$QQ$44,VLOOKUP(初期入力!$D$4,初期入力!$I$3:$K$24,3,0),A25)</f>
        <v>木</v>
      </c>
      <c r="E25" s="89"/>
      <c r="F25" s="28"/>
      <c r="G25" s="13"/>
      <c r="H25" s="308"/>
      <c r="I25" s="309"/>
      <c r="J25" s="15"/>
      <c r="K25" s="13"/>
      <c r="L25" s="45"/>
      <c r="M25" s="12">
        <f t="shared" si="0"/>
        <v>42776</v>
      </c>
      <c r="N25" s="13" t="str">
        <f t="shared" si="0"/>
        <v>木</v>
      </c>
      <c r="O25" s="27">
        <f t="shared" si="0"/>
        <v>0</v>
      </c>
      <c r="P25" s="15">
        <f t="shared" si="0"/>
        <v>0</v>
      </c>
      <c r="Q25" s="29"/>
      <c r="R25" s="380"/>
      <c r="S25" s="381"/>
      <c r="T25" s="28"/>
      <c r="U25" s="29"/>
    </row>
    <row r="26" spans="1:21" ht="46.5" customHeight="1" x14ac:dyDescent="0.2">
      <c r="C26" s="11"/>
      <c r="D26" s="13"/>
      <c r="E26" s="89"/>
      <c r="F26" s="28"/>
      <c r="G26" s="13"/>
      <c r="H26" s="308"/>
      <c r="I26" s="309"/>
      <c r="J26" s="15"/>
      <c r="K26" s="13"/>
      <c r="L26" s="45"/>
      <c r="M26" s="12">
        <f t="shared" si="0"/>
        <v>0</v>
      </c>
      <c r="N26" s="13">
        <f t="shared" si="0"/>
        <v>0</v>
      </c>
      <c r="O26" s="27">
        <f t="shared" si="0"/>
        <v>0</v>
      </c>
      <c r="P26" s="15">
        <f t="shared" si="0"/>
        <v>0</v>
      </c>
      <c r="Q26" s="29"/>
      <c r="R26" s="380"/>
      <c r="S26" s="381"/>
      <c r="T26" s="28"/>
      <c r="U26" s="29"/>
    </row>
    <row r="27" spans="1:21" ht="25.5" customHeight="1" x14ac:dyDescent="0.2">
      <c r="C27" s="140" t="s">
        <v>131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 t="s">
        <v>131</v>
      </c>
      <c r="N27" s="140"/>
      <c r="O27" s="140"/>
      <c r="P27" s="140"/>
      <c r="Q27" s="140"/>
      <c r="R27" s="140"/>
      <c r="S27" s="140"/>
      <c r="T27" s="140"/>
      <c r="U27" s="140"/>
    </row>
    <row r="28" spans="1:21" x14ac:dyDescent="0.2">
      <c r="C28" s="14"/>
      <c r="M28" s="14"/>
    </row>
    <row r="29" spans="1:21" ht="14" x14ac:dyDescent="0.2">
      <c r="C29" s="9" t="s">
        <v>25</v>
      </c>
      <c r="M29" s="9" t="s">
        <v>25</v>
      </c>
    </row>
    <row r="30" spans="1:21" ht="22.5" customHeight="1" x14ac:dyDescent="0.2">
      <c r="C30" s="43"/>
      <c r="D30" s="34"/>
      <c r="E30" s="34"/>
      <c r="F30" s="34"/>
      <c r="G30" s="34"/>
      <c r="H30" s="34"/>
      <c r="I30" s="34"/>
      <c r="J30" s="34"/>
      <c r="K30" s="34"/>
      <c r="L30" s="46"/>
      <c r="M30" s="43"/>
      <c r="N30" s="34"/>
      <c r="O30" s="34"/>
      <c r="P30" s="34"/>
      <c r="Q30" s="34"/>
      <c r="R30" s="34"/>
      <c r="S30" s="34"/>
      <c r="T30" s="34"/>
      <c r="U30" s="34"/>
    </row>
    <row r="31" spans="1:21" ht="22.5" customHeight="1" x14ac:dyDescent="0.2">
      <c r="C31" s="44"/>
      <c r="D31" s="35"/>
      <c r="E31" s="35"/>
      <c r="F31" s="35"/>
      <c r="G31" s="35"/>
      <c r="H31" s="35"/>
      <c r="I31" s="35"/>
      <c r="J31" s="35"/>
      <c r="K31" s="35"/>
      <c r="L31" s="46"/>
      <c r="M31" s="44"/>
      <c r="N31" s="35"/>
      <c r="O31" s="35"/>
      <c r="P31" s="35"/>
      <c r="Q31" s="35"/>
      <c r="R31" s="35"/>
      <c r="S31" s="35"/>
      <c r="T31" s="35"/>
      <c r="U31" s="35"/>
    </row>
    <row r="32" spans="1:21" ht="22.5" customHeight="1" x14ac:dyDescent="0.2">
      <c r="C32" s="44"/>
      <c r="D32" s="35"/>
      <c r="E32" s="35"/>
      <c r="F32" s="35"/>
      <c r="G32" s="35"/>
      <c r="H32" s="35"/>
      <c r="I32" s="35"/>
      <c r="J32" s="35"/>
      <c r="K32" s="35"/>
      <c r="L32" s="46"/>
      <c r="M32" s="44"/>
      <c r="N32" s="35"/>
      <c r="O32" s="35"/>
      <c r="P32" s="35"/>
      <c r="Q32" s="35"/>
      <c r="R32" s="35"/>
      <c r="S32" s="35"/>
      <c r="T32" s="35"/>
      <c r="U32" s="35"/>
    </row>
    <row r="33" spans="1:21" ht="22.5" customHeight="1" x14ac:dyDescent="0.2">
      <c r="C33" s="44"/>
      <c r="D33" s="35"/>
      <c r="E33" s="35"/>
      <c r="F33" s="35"/>
      <c r="G33" s="35"/>
      <c r="H33" s="35"/>
      <c r="I33" s="35"/>
      <c r="J33" s="35"/>
      <c r="K33" s="35"/>
      <c r="L33" s="46"/>
      <c r="M33" s="44"/>
      <c r="N33" s="35"/>
      <c r="O33" s="35"/>
      <c r="P33" s="35"/>
      <c r="Q33" s="35"/>
      <c r="R33" s="35"/>
      <c r="S33" s="35"/>
      <c r="T33" s="35"/>
      <c r="U33" s="35"/>
    </row>
    <row r="34" spans="1:21" ht="11.25" customHeight="1" x14ac:dyDescent="0.2">
      <c r="C34" s="47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6"/>
      <c r="O34" s="46"/>
      <c r="P34" s="46"/>
      <c r="Q34" s="46"/>
      <c r="R34" s="46"/>
      <c r="S34" s="46"/>
      <c r="T34" s="46"/>
      <c r="U34" s="46"/>
    </row>
    <row r="35" spans="1:21" ht="11.25" customHeight="1" x14ac:dyDescent="0.2">
      <c r="C35" s="47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6"/>
      <c r="O35" s="46"/>
      <c r="P35" s="46"/>
      <c r="Q35" s="46"/>
      <c r="R35" s="46"/>
      <c r="S35" s="46"/>
      <c r="T35" s="46"/>
      <c r="U35" s="46"/>
    </row>
    <row r="36" spans="1:21" ht="46.5" customHeight="1" x14ac:dyDescent="0.2">
      <c r="A36">
        <v>408</v>
      </c>
      <c r="C36" s="12">
        <v>42777</v>
      </c>
      <c r="D36" s="13" t="str">
        <f>INDEX(ｶﾚﾝﾀﾞｰ!$C$5:$QQ$44,VLOOKUP(初期入力!$D$4,初期入力!$I$3:$K$24,3,0),A36)</f>
        <v>金</v>
      </c>
      <c r="E36" s="89"/>
      <c r="F36" s="28"/>
      <c r="G36" s="13"/>
      <c r="H36" s="308"/>
      <c r="I36" s="309"/>
      <c r="J36" s="15"/>
      <c r="K36" s="13"/>
      <c r="L36" s="45"/>
      <c r="M36" s="12">
        <f t="shared" ref="M36:O46" si="1">C36</f>
        <v>42777</v>
      </c>
      <c r="N36" s="13" t="str">
        <f t="shared" si="1"/>
        <v>金</v>
      </c>
      <c r="O36" s="27">
        <f>E36</f>
        <v>0</v>
      </c>
      <c r="P36" s="15">
        <f t="shared" ref="P36:P46" si="2">F36</f>
        <v>0</v>
      </c>
      <c r="Q36" s="29"/>
      <c r="R36" s="380"/>
      <c r="S36" s="381"/>
      <c r="T36" s="28"/>
      <c r="U36" s="29"/>
    </row>
    <row r="37" spans="1:21" ht="46.5" customHeight="1" x14ac:dyDescent="0.2">
      <c r="A37">
        <v>409</v>
      </c>
      <c r="C37" s="12">
        <v>42778</v>
      </c>
      <c r="D37" s="13" t="str">
        <f>INDEX(ｶﾚﾝﾀﾞｰ!$C$5:$QQ$44,VLOOKUP(初期入力!$D$4,初期入力!$I$3:$K$24,3,0),A37)</f>
        <v>土</v>
      </c>
      <c r="E37" s="89"/>
      <c r="F37" s="28"/>
      <c r="G37" s="13"/>
      <c r="H37" s="308"/>
      <c r="I37" s="309"/>
      <c r="J37" s="15"/>
      <c r="K37" s="13"/>
      <c r="L37" s="45"/>
      <c r="M37" s="12">
        <f t="shared" si="1"/>
        <v>42778</v>
      </c>
      <c r="N37" s="13" t="str">
        <f t="shared" si="1"/>
        <v>土</v>
      </c>
      <c r="O37" s="27">
        <f t="shared" si="1"/>
        <v>0</v>
      </c>
      <c r="P37" s="15">
        <f t="shared" si="2"/>
        <v>0</v>
      </c>
      <c r="Q37" s="29"/>
      <c r="R37" s="380"/>
      <c r="S37" s="381"/>
      <c r="T37" s="28"/>
      <c r="U37" s="29"/>
    </row>
    <row r="38" spans="1:21" ht="46.5" customHeight="1" x14ac:dyDescent="0.2">
      <c r="A38">
        <v>410</v>
      </c>
      <c r="C38" s="12">
        <v>42779</v>
      </c>
      <c r="D38" s="13" t="str">
        <f>INDEX(ｶﾚﾝﾀﾞｰ!$C$5:$QQ$44,VLOOKUP(初期入力!$D$4,初期入力!$I$3:$K$24,3,0),A38)</f>
        <v>日</v>
      </c>
      <c r="E38" s="89"/>
      <c r="F38" s="28"/>
      <c r="G38" s="11"/>
      <c r="H38" s="308"/>
      <c r="I38" s="309"/>
      <c r="J38" s="15"/>
      <c r="K38" s="13"/>
      <c r="L38" s="45"/>
      <c r="M38" s="12">
        <f t="shared" si="1"/>
        <v>42779</v>
      </c>
      <c r="N38" s="13" t="str">
        <f t="shared" si="1"/>
        <v>日</v>
      </c>
      <c r="O38" s="27">
        <f t="shared" si="1"/>
        <v>0</v>
      </c>
      <c r="P38" s="15">
        <f t="shared" si="2"/>
        <v>0</v>
      </c>
      <c r="Q38" s="29"/>
      <c r="R38" s="380"/>
      <c r="S38" s="381"/>
      <c r="T38" s="28"/>
      <c r="U38" s="29"/>
    </row>
    <row r="39" spans="1:21" ht="46.5" customHeight="1" x14ac:dyDescent="0.2">
      <c r="A39">
        <v>411</v>
      </c>
      <c r="C39" s="12">
        <v>42780</v>
      </c>
      <c r="D39" s="13" t="str">
        <f>INDEX(ｶﾚﾝﾀﾞｰ!$C$5:$QQ$44,VLOOKUP(初期入力!$D$4,初期入力!$I$3:$K$24,3,0),A39)</f>
        <v>月</v>
      </c>
      <c r="E39" s="89"/>
      <c r="F39" s="28"/>
      <c r="G39" s="11"/>
      <c r="H39" s="308"/>
      <c r="I39" s="309"/>
      <c r="J39" s="15"/>
      <c r="K39" s="13"/>
      <c r="L39" s="45"/>
      <c r="M39" s="12">
        <f t="shared" si="1"/>
        <v>42780</v>
      </c>
      <c r="N39" s="13" t="str">
        <f t="shared" si="1"/>
        <v>月</v>
      </c>
      <c r="O39" s="27">
        <f t="shared" si="1"/>
        <v>0</v>
      </c>
      <c r="P39" s="15">
        <f t="shared" si="2"/>
        <v>0</v>
      </c>
      <c r="Q39" s="29"/>
      <c r="R39" s="380"/>
      <c r="S39" s="381"/>
      <c r="T39" s="28"/>
      <c r="U39" s="29"/>
    </row>
    <row r="40" spans="1:21" ht="46.5" customHeight="1" x14ac:dyDescent="0.2">
      <c r="A40">
        <v>412</v>
      </c>
      <c r="C40" s="12">
        <v>42781</v>
      </c>
      <c r="D40" s="13" t="str">
        <f>INDEX(ｶﾚﾝﾀﾞｰ!$C$5:$QQ$44,VLOOKUP(初期入力!$D$4,初期入力!$I$3:$K$24,3,0),A40)</f>
        <v>火</v>
      </c>
      <c r="E40" s="89"/>
      <c r="F40" s="28"/>
      <c r="G40" s="13"/>
      <c r="H40" s="308"/>
      <c r="I40" s="309"/>
      <c r="J40" s="15"/>
      <c r="K40" s="13"/>
      <c r="L40" s="45"/>
      <c r="M40" s="12">
        <f t="shared" si="1"/>
        <v>42781</v>
      </c>
      <c r="N40" s="13" t="str">
        <f t="shared" si="1"/>
        <v>火</v>
      </c>
      <c r="O40" s="27">
        <f t="shared" si="1"/>
        <v>0</v>
      </c>
      <c r="P40" s="15">
        <f t="shared" si="2"/>
        <v>0</v>
      </c>
      <c r="Q40" s="29"/>
      <c r="R40" s="380"/>
      <c r="S40" s="381"/>
      <c r="T40" s="28"/>
      <c r="U40" s="29"/>
    </row>
    <row r="41" spans="1:21" ht="46.5" customHeight="1" x14ac:dyDescent="0.2">
      <c r="A41">
        <v>413</v>
      </c>
      <c r="C41" s="12">
        <v>42782</v>
      </c>
      <c r="D41" s="13" t="str">
        <f>INDEX(ｶﾚﾝﾀﾞｰ!$C$5:$QQ$44,VLOOKUP(初期入力!$D$4,初期入力!$I$3:$K$24,3,0),A41)</f>
        <v>水</v>
      </c>
      <c r="E41" s="89"/>
      <c r="F41" s="28"/>
      <c r="G41" s="13"/>
      <c r="H41" s="308"/>
      <c r="I41" s="309"/>
      <c r="J41" s="15"/>
      <c r="K41" s="13"/>
      <c r="L41" s="45"/>
      <c r="M41" s="12">
        <f t="shared" si="1"/>
        <v>42782</v>
      </c>
      <c r="N41" s="13" t="str">
        <f t="shared" si="1"/>
        <v>水</v>
      </c>
      <c r="O41" s="27">
        <f t="shared" si="1"/>
        <v>0</v>
      </c>
      <c r="P41" s="15">
        <f t="shared" si="2"/>
        <v>0</v>
      </c>
      <c r="Q41" s="29"/>
      <c r="R41" s="380"/>
      <c r="S41" s="381"/>
      <c r="T41" s="28"/>
      <c r="U41" s="29"/>
    </row>
    <row r="42" spans="1:21" ht="46.5" customHeight="1" x14ac:dyDescent="0.2">
      <c r="A42">
        <v>414</v>
      </c>
      <c r="C42" s="12">
        <v>42783</v>
      </c>
      <c r="D42" s="13" t="str">
        <f>INDEX(ｶﾚﾝﾀﾞｰ!$C$5:$QQ$44,VLOOKUP(初期入力!$D$4,初期入力!$I$3:$K$24,3,0),A42)</f>
        <v>木</v>
      </c>
      <c r="E42" s="89"/>
      <c r="F42" s="28"/>
      <c r="G42" s="13"/>
      <c r="H42" s="308"/>
      <c r="I42" s="309"/>
      <c r="J42" s="15"/>
      <c r="K42" s="13"/>
      <c r="L42" s="45"/>
      <c r="M42" s="12">
        <f t="shared" si="1"/>
        <v>42783</v>
      </c>
      <c r="N42" s="13" t="str">
        <f t="shared" si="1"/>
        <v>木</v>
      </c>
      <c r="O42" s="27">
        <f t="shared" si="1"/>
        <v>0</v>
      </c>
      <c r="P42" s="15">
        <f t="shared" si="2"/>
        <v>0</v>
      </c>
      <c r="Q42" s="29"/>
      <c r="R42" s="380"/>
      <c r="S42" s="381"/>
      <c r="T42" s="28"/>
      <c r="U42" s="29"/>
    </row>
    <row r="43" spans="1:21" ht="46.5" customHeight="1" x14ac:dyDescent="0.2">
      <c r="A43">
        <v>415</v>
      </c>
      <c r="C43" s="12">
        <v>42784</v>
      </c>
      <c r="D43" s="13" t="str">
        <f>INDEX(ｶﾚﾝﾀﾞｰ!$C$5:$QQ$44,VLOOKUP(初期入力!$D$4,初期入力!$I$3:$K$24,3,0),A43)</f>
        <v>金</v>
      </c>
      <c r="E43" s="89"/>
      <c r="F43" s="28"/>
      <c r="G43" s="13"/>
      <c r="H43" s="308"/>
      <c r="I43" s="309"/>
      <c r="J43" s="15"/>
      <c r="K43" s="13"/>
      <c r="L43" s="45"/>
      <c r="M43" s="12">
        <f t="shared" si="1"/>
        <v>42784</v>
      </c>
      <c r="N43" s="13" t="str">
        <f t="shared" si="1"/>
        <v>金</v>
      </c>
      <c r="O43" s="27">
        <f t="shared" si="1"/>
        <v>0</v>
      </c>
      <c r="P43" s="15">
        <f t="shared" si="2"/>
        <v>0</v>
      </c>
      <c r="Q43" s="29"/>
      <c r="R43" s="380"/>
      <c r="S43" s="381"/>
      <c r="T43" s="28"/>
      <c r="U43" s="29"/>
    </row>
    <row r="44" spans="1:21" ht="46.5" customHeight="1" x14ac:dyDescent="0.2">
      <c r="A44">
        <v>416</v>
      </c>
      <c r="C44" s="12">
        <v>42785</v>
      </c>
      <c r="D44" s="13" t="str">
        <f>INDEX(ｶﾚﾝﾀﾞｰ!$C$5:$QQ$44,VLOOKUP(初期入力!$D$4,初期入力!$I$3:$K$24,3,0),A44)</f>
        <v>土</v>
      </c>
      <c r="E44" s="89"/>
      <c r="F44" s="28"/>
      <c r="G44" s="13"/>
      <c r="H44" s="308"/>
      <c r="I44" s="309"/>
      <c r="J44" s="15"/>
      <c r="K44" s="13"/>
      <c r="L44" s="45"/>
      <c r="M44" s="12">
        <f t="shared" si="1"/>
        <v>42785</v>
      </c>
      <c r="N44" s="13" t="str">
        <f t="shared" si="1"/>
        <v>土</v>
      </c>
      <c r="O44" s="27">
        <f t="shared" si="1"/>
        <v>0</v>
      </c>
      <c r="P44" s="15">
        <f t="shared" si="2"/>
        <v>0</v>
      </c>
      <c r="Q44" s="29"/>
      <c r="R44" s="380"/>
      <c r="S44" s="381"/>
      <c r="T44" s="28"/>
      <c r="U44" s="29"/>
    </row>
    <row r="45" spans="1:21" ht="46.5" customHeight="1" x14ac:dyDescent="0.2">
      <c r="A45">
        <v>417</v>
      </c>
      <c r="C45" s="12">
        <v>42786</v>
      </c>
      <c r="D45" s="13" t="str">
        <f>INDEX(ｶﾚﾝﾀﾞｰ!$C$5:$QQ$44,VLOOKUP(初期入力!$D$4,初期入力!$I$3:$K$24,3,0),A45)</f>
        <v>日</v>
      </c>
      <c r="E45" s="89"/>
      <c r="F45" s="28"/>
      <c r="G45" s="13"/>
      <c r="H45" s="308"/>
      <c r="I45" s="309"/>
      <c r="J45" s="15"/>
      <c r="K45" s="13"/>
      <c r="L45" s="45"/>
      <c r="M45" s="12">
        <f t="shared" si="1"/>
        <v>42786</v>
      </c>
      <c r="N45" s="13" t="str">
        <f t="shared" si="1"/>
        <v>日</v>
      </c>
      <c r="O45" s="27">
        <f t="shared" si="1"/>
        <v>0</v>
      </c>
      <c r="P45" s="15">
        <f t="shared" si="2"/>
        <v>0</v>
      </c>
      <c r="Q45" s="29"/>
      <c r="R45" s="380"/>
      <c r="S45" s="381"/>
      <c r="T45" s="28"/>
      <c r="U45" s="29"/>
    </row>
    <row r="46" spans="1:21" ht="46.5" customHeight="1" x14ac:dyDescent="0.2">
      <c r="C46" s="11"/>
      <c r="D46" s="13"/>
      <c r="E46" s="89"/>
      <c r="F46" s="28"/>
      <c r="G46" s="13"/>
      <c r="H46" s="308"/>
      <c r="I46" s="309"/>
      <c r="J46" s="15"/>
      <c r="K46" s="13"/>
      <c r="L46" s="45"/>
      <c r="M46" s="12">
        <f t="shared" si="1"/>
        <v>0</v>
      </c>
      <c r="N46" s="13">
        <f t="shared" si="1"/>
        <v>0</v>
      </c>
      <c r="O46" s="27">
        <f t="shared" si="1"/>
        <v>0</v>
      </c>
      <c r="P46" s="15">
        <f t="shared" si="2"/>
        <v>0</v>
      </c>
      <c r="Q46" s="29"/>
      <c r="R46" s="380"/>
      <c r="S46" s="381"/>
      <c r="T46" s="28"/>
      <c r="U46" s="29"/>
    </row>
    <row r="47" spans="1:21" ht="25.5" customHeight="1" x14ac:dyDescent="0.2">
      <c r="C47" s="140" t="s">
        <v>131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 t="s">
        <v>131</v>
      </c>
      <c r="N47" s="140"/>
      <c r="O47" s="140"/>
      <c r="P47" s="140"/>
      <c r="Q47" s="140"/>
      <c r="R47" s="140"/>
      <c r="S47" s="140"/>
      <c r="T47" s="140"/>
      <c r="U47" s="140"/>
    </row>
    <row r="48" spans="1:21" x14ac:dyDescent="0.2">
      <c r="C48" s="14"/>
      <c r="M48" s="14"/>
    </row>
    <row r="49" spans="1:21" ht="14" x14ac:dyDescent="0.2">
      <c r="C49" s="9" t="s">
        <v>25</v>
      </c>
      <c r="M49" s="9" t="s">
        <v>25</v>
      </c>
    </row>
    <row r="50" spans="1:21" ht="22.5" customHeight="1" x14ac:dyDescent="0.2">
      <c r="C50" s="43"/>
      <c r="D50" s="34"/>
      <c r="E50" s="34"/>
      <c r="F50" s="34"/>
      <c r="G50" s="34"/>
      <c r="H50" s="34"/>
      <c r="I50" s="34"/>
      <c r="J50" s="34"/>
      <c r="K50" s="34"/>
      <c r="L50" s="46"/>
      <c r="M50" s="43"/>
      <c r="N50" s="34"/>
      <c r="O50" s="34"/>
      <c r="P50" s="34"/>
      <c r="Q50" s="34"/>
      <c r="R50" s="34"/>
      <c r="S50" s="34"/>
      <c r="T50" s="34"/>
      <c r="U50" s="34"/>
    </row>
    <row r="51" spans="1:21" ht="22.5" customHeight="1" x14ac:dyDescent="0.2">
      <c r="C51" s="44"/>
      <c r="D51" s="35"/>
      <c r="E51" s="35"/>
      <c r="F51" s="35"/>
      <c r="G51" s="35"/>
      <c r="H51" s="35"/>
      <c r="I51" s="35"/>
      <c r="J51" s="35"/>
      <c r="K51" s="35"/>
      <c r="L51" s="46"/>
      <c r="M51" s="44"/>
      <c r="N51" s="35"/>
      <c r="O51" s="35"/>
      <c r="P51" s="35"/>
      <c r="Q51" s="35"/>
      <c r="R51" s="35"/>
      <c r="S51" s="35"/>
      <c r="T51" s="35"/>
      <c r="U51" s="35"/>
    </row>
    <row r="52" spans="1:21" ht="22.5" customHeight="1" x14ac:dyDescent="0.2">
      <c r="C52" s="44"/>
      <c r="D52" s="35"/>
      <c r="E52" s="35"/>
      <c r="F52" s="35"/>
      <c r="G52" s="35"/>
      <c r="H52" s="35"/>
      <c r="I52" s="35"/>
      <c r="J52" s="35"/>
      <c r="K52" s="35"/>
      <c r="L52" s="46"/>
      <c r="M52" s="44"/>
      <c r="N52" s="35"/>
      <c r="O52" s="35"/>
      <c r="P52" s="35"/>
      <c r="Q52" s="35"/>
      <c r="R52" s="35"/>
      <c r="S52" s="35"/>
      <c r="T52" s="35"/>
      <c r="U52" s="35"/>
    </row>
    <row r="53" spans="1:21" ht="22.5" customHeight="1" x14ac:dyDescent="0.2">
      <c r="C53" s="44"/>
      <c r="D53" s="35"/>
      <c r="E53" s="35"/>
      <c r="F53" s="35"/>
      <c r="G53" s="35"/>
      <c r="H53" s="35"/>
      <c r="I53" s="35"/>
      <c r="J53" s="35"/>
      <c r="K53" s="35"/>
      <c r="L53" s="46"/>
      <c r="M53" s="44"/>
      <c r="N53" s="35"/>
      <c r="O53" s="35"/>
      <c r="P53" s="35"/>
      <c r="Q53" s="35"/>
      <c r="R53" s="35"/>
      <c r="S53" s="35"/>
      <c r="T53" s="35"/>
      <c r="U53" s="35"/>
    </row>
    <row r="54" spans="1:21" ht="11.25" customHeight="1" x14ac:dyDescent="0.2"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7"/>
      <c r="N54" s="46"/>
      <c r="O54" s="46"/>
      <c r="P54" s="46"/>
      <c r="Q54" s="46"/>
      <c r="R54" s="46"/>
      <c r="S54" s="46"/>
      <c r="T54" s="46"/>
      <c r="U54" s="46"/>
    </row>
    <row r="55" spans="1:21" ht="11.25" customHeight="1" x14ac:dyDescent="0.2">
      <c r="C55" s="47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6"/>
      <c r="O55" s="46"/>
      <c r="P55" s="46"/>
      <c r="Q55" s="46"/>
      <c r="R55" s="46"/>
      <c r="S55" s="46"/>
      <c r="T55" s="46"/>
      <c r="U55" s="46"/>
    </row>
    <row r="56" spans="1:21" ht="46.5" customHeight="1" x14ac:dyDescent="0.2">
      <c r="A56">
        <v>418</v>
      </c>
      <c r="C56" s="12">
        <v>42787</v>
      </c>
      <c r="D56" s="13" t="str">
        <f>INDEX(ｶﾚﾝﾀﾞｰ!$C$5:$QQ$44,VLOOKUP(初期入力!$D$4,初期入力!$I$3:$K$24,3,0),A56)</f>
        <v>月</v>
      </c>
      <c r="E56" s="89"/>
      <c r="F56" s="28"/>
      <c r="G56" s="13"/>
      <c r="H56" s="308"/>
      <c r="I56" s="309"/>
      <c r="J56" s="15"/>
      <c r="K56" s="13"/>
      <c r="L56" s="45"/>
      <c r="M56" s="12">
        <f t="shared" ref="M56:O66" si="3">C56</f>
        <v>42787</v>
      </c>
      <c r="N56" s="13" t="str">
        <f t="shared" si="3"/>
        <v>月</v>
      </c>
      <c r="O56" s="27">
        <f>E56</f>
        <v>0</v>
      </c>
      <c r="P56" s="15">
        <f t="shared" ref="P56:P66" si="4">F56</f>
        <v>0</v>
      </c>
      <c r="Q56" s="29"/>
      <c r="R56" s="380"/>
      <c r="S56" s="381"/>
      <c r="T56" s="28"/>
      <c r="U56" s="29"/>
    </row>
    <row r="57" spans="1:21" ht="46.5" customHeight="1" x14ac:dyDescent="0.2">
      <c r="A57">
        <v>419</v>
      </c>
      <c r="C57" s="12">
        <v>42788</v>
      </c>
      <c r="D57" s="13" t="str">
        <f>INDEX(ｶﾚﾝﾀﾞｰ!$C$5:$QQ$44,VLOOKUP(初期入力!$D$4,初期入力!$I$3:$K$24,3,0),A57)</f>
        <v>火</v>
      </c>
      <c r="E57" s="89"/>
      <c r="F57" s="28"/>
      <c r="G57" s="13"/>
      <c r="H57" s="308"/>
      <c r="I57" s="309"/>
      <c r="J57" s="15"/>
      <c r="K57" s="13"/>
      <c r="L57" s="45"/>
      <c r="M57" s="12">
        <f t="shared" si="3"/>
        <v>42788</v>
      </c>
      <c r="N57" s="13" t="str">
        <f t="shared" si="3"/>
        <v>火</v>
      </c>
      <c r="O57" s="27">
        <f t="shared" si="3"/>
        <v>0</v>
      </c>
      <c r="P57" s="15">
        <f t="shared" si="4"/>
        <v>0</v>
      </c>
      <c r="Q57" s="29"/>
      <c r="R57" s="380"/>
      <c r="S57" s="381"/>
      <c r="T57" s="28"/>
      <c r="U57" s="29"/>
    </row>
    <row r="58" spans="1:21" ht="46.5" customHeight="1" x14ac:dyDescent="0.2">
      <c r="A58">
        <v>420</v>
      </c>
      <c r="C58" s="12">
        <v>42789</v>
      </c>
      <c r="D58" s="13" t="str">
        <f>INDEX(ｶﾚﾝﾀﾞｰ!$C$5:$QQ$44,VLOOKUP(初期入力!$D$4,初期入力!$I$3:$K$24,3,0),A58)</f>
        <v>水</v>
      </c>
      <c r="E58" s="89"/>
      <c r="F58" s="28"/>
      <c r="G58" s="11"/>
      <c r="H58" s="308"/>
      <c r="I58" s="309"/>
      <c r="J58" s="15"/>
      <c r="K58" s="13"/>
      <c r="L58" s="45"/>
      <c r="M58" s="12">
        <f t="shared" si="3"/>
        <v>42789</v>
      </c>
      <c r="N58" s="13" t="str">
        <f t="shared" si="3"/>
        <v>水</v>
      </c>
      <c r="O58" s="27">
        <f t="shared" si="3"/>
        <v>0</v>
      </c>
      <c r="P58" s="15">
        <f t="shared" si="4"/>
        <v>0</v>
      </c>
      <c r="Q58" s="29"/>
      <c r="R58" s="380"/>
      <c r="S58" s="381"/>
      <c r="T58" s="28"/>
      <c r="U58" s="29"/>
    </row>
    <row r="59" spans="1:21" ht="46.5" customHeight="1" x14ac:dyDescent="0.2">
      <c r="A59">
        <v>421</v>
      </c>
      <c r="C59" s="12">
        <v>42790</v>
      </c>
      <c r="D59" s="13" t="str">
        <f>INDEX(ｶﾚﾝﾀﾞｰ!$C$5:$QQ$44,VLOOKUP(初期入力!$D$4,初期入力!$I$3:$K$24,3,0),A59)</f>
        <v>木</v>
      </c>
      <c r="E59" s="89"/>
      <c r="F59" s="28"/>
      <c r="G59" s="11"/>
      <c r="H59" s="308"/>
      <c r="I59" s="309"/>
      <c r="J59" s="15"/>
      <c r="K59" s="13"/>
      <c r="L59" s="45"/>
      <c r="M59" s="12">
        <f t="shared" si="3"/>
        <v>42790</v>
      </c>
      <c r="N59" s="13" t="str">
        <f t="shared" si="3"/>
        <v>木</v>
      </c>
      <c r="O59" s="27">
        <f t="shared" si="3"/>
        <v>0</v>
      </c>
      <c r="P59" s="15">
        <f t="shared" si="4"/>
        <v>0</v>
      </c>
      <c r="Q59" s="29"/>
      <c r="R59" s="380"/>
      <c r="S59" s="381"/>
      <c r="T59" s="28"/>
      <c r="U59" s="29"/>
    </row>
    <row r="60" spans="1:21" ht="46.5" customHeight="1" x14ac:dyDescent="0.2">
      <c r="A60">
        <v>422</v>
      </c>
      <c r="C60" s="12">
        <v>42791</v>
      </c>
      <c r="D60" s="13" t="str">
        <f>INDEX(ｶﾚﾝﾀﾞｰ!$C$5:$QQ$44,VLOOKUP(初期入力!$D$4,初期入力!$I$3:$K$24,3,0),A60)</f>
        <v>金</v>
      </c>
      <c r="E60" s="89"/>
      <c r="F60" s="28"/>
      <c r="G60" s="13"/>
      <c r="H60" s="308"/>
      <c r="I60" s="309"/>
      <c r="J60" s="15"/>
      <c r="K60" s="13"/>
      <c r="L60" s="45"/>
      <c r="M60" s="12">
        <f t="shared" si="3"/>
        <v>42791</v>
      </c>
      <c r="N60" s="13" t="str">
        <f t="shared" si="3"/>
        <v>金</v>
      </c>
      <c r="O60" s="27">
        <f t="shared" si="3"/>
        <v>0</v>
      </c>
      <c r="P60" s="15">
        <f t="shared" si="4"/>
        <v>0</v>
      </c>
      <c r="Q60" s="29"/>
      <c r="R60" s="380"/>
      <c r="S60" s="381"/>
      <c r="T60" s="28"/>
      <c r="U60" s="29"/>
    </row>
    <row r="61" spans="1:21" ht="46.5" customHeight="1" x14ac:dyDescent="0.2">
      <c r="A61">
        <v>423</v>
      </c>
      <c r="C61" s="12">
        <v>42792</v>
      </c>
      <c r="D61" s="13" t="str">
        <f>INDEX(ｶﾚﾝﾀﾞｰ!$C$5:$QQ$44,VLOOKUP(初期入力!$D$4,初期入力!$I$3:$K$24,3,0),A61)</f>
        <v>土</v>
      </c>
      <c r="E61" s="89"/>
      <c r="F61" s="28"/>
      <c r="G61" s="13"/>
      <c r="H61" s="308"/>
      <c r="I61" s="309"/>
      <c r="J61" s="15"/>
      <c r="K61" s="13"/>
      <c r="L61" s="45"/>
      <c r="M61" s="12">
        <f t="shared" si="3"/>
        <v>42792</v>
      </c>
      <c r="N61" s="13" t="str">
        <f t="shared" si="3"/>
        <v>土</v>
      </c>
      <c r="O61" s="27">
        <f t="shared" si="3"/>
        <v>0</v>
      </c>
      <c r="P61" s="15">
        <f t="shared" si="4"/>
        <v>0</v>
      </c>
      <c r="Q61" s="29"/>
      <c r="R61" s="380"/>
      <c r="S61" s="381"/>
      <c r="T61" s="28"/>
      <c r="U61" s="29"/>
    </row>
    <row r="62" spans="1:21" ht="46.5" customHeight="1" x14ac:dyDescent="0.2">
      <c r="A62">
        <v>424</v>
      </c>
      <c r="C62" s="12">
        <v>42793</v>
      </c>
      <c r="D62" s="13" t="str">
        <f>INDEX(ｶﾚﾝﾀﾞｰ!$C$5:$QQ$44,VLOOKUP(初期入力!$D$4,初期入力!$I$3:$K$24,3,0),A62)</f>
        <v>日</v>
      </c>
      <c r="E62" s="89"/>
      <c r="F62" s="28"/>
      <c r="G62" s="13"/>
      <c r="H62" s="308"/>
      <c r="I62" s="309"/>
      <c r="J62" s="15"/>
      <c r="K62" s="13"/>
      <c r="L62" s="45"/>
      <c r="M62" s="12">
        <f t="shared" si="3"/>
        <v>42793</v>
      </c>
      <c r="N62" s="13" t="str">
        <f t="shared" si="3"/>
        <v>日</v>
      </c>
      <c r="O62" s="27">
        <f t="shared" si="3"/>
        <v>0</v>
      </c>
      <c r="P62" s="15">
        <f t="shared" si="4"/>
        <v>0</v>
      </c>
      <c r="Q62" s="29"/>
      <c r="R62" s="380"/>
      <c r="S62" s="381"/>
      <c r="T62" s="28"/>
      <c r="U62" s="29"/>
    </row>
    <row r="63" spans="1:21" ht="46.5" customHeight="1" x14ac:dyDescent="0.2">
      <c r="A63">
        <v>425</v>
      </c>
      <c r="C63" s="12">
        <v>42794</v>
      </c>
      <c r="D63" s="13" t="str">
        <f>INDEX(ｶﾚﾝﾀﾞｰ!$C$5:$QQ$44,VLOOKUP(初期入力!$D$4,初期入力!$I$3:$K$24,3,0),A63)</f>
        <v>月</v>
      </c>
      <c r="E63" s="89"/>
      <c r="F63" s="28"/>
      <c r="G63" s="13"/>
      <c r="H63" s="308"/>
      <c r="I63" s="309"/>
      <c r="J63" s="15"/>
      <c r="K63" s="13"/>
      <c r="L63" s="45"/>
      <c r="M63" s="12">
        <f t="shared" si="3"/>
        <v>42794</v>
      </c>
      <c r="N63" s="13" t="str">
        <f t="shared" si="3"/>
        <v>月</v>
      </c>
      <c r="O63" s="27">
        <f t="shared" si="3"/>
        <v>0</v>
      </c>
      <c r="P63" s="15">
        <f t="shared" si="4"/>
        <v>0</v>
      </c>
      <c r="Q63" s="29"/>
      <c r="R63" s="380"/>
      <c r="S63" s="381"/>
      <c r="T63" s="28"/>
      <c r="U63" s="29"/>
    </row>
    <row r="64" spans="1:21" ht="46.5" customHeight="1" x14ac:dyDescent="0.2">
      <c r="A64">
        <v>426</v>
      </c>
      <c r="C64" s="12" t="str">
        <f>IF(D64=0,"","2月29日")</f>
        <v/>
      </c>
      <c r="D64" s="13">
        <f>INDEX(ｶﾚﾝﾀﾞｰ!$C$5:$QQ$44,VLOOKUP(初期入力!$D$4,初期入力!$I$3:$K$24,3,0),A64)</f>
        <v>0</v>
      </c>
      <c r="E64" s="89"/>
      <c r="F64" s="28"/>
      <c r="G64" s="13"/>
      <c r="H64" s="308"/>
      <c r="I64" s="309"/>
      <c r="J64" s="15"/>
      <c r="K64" s="13"/>
      <c r="L64" s="45"/>
      <c r="M64" s="12" t="str">
        <f t="shared" si="3"/>
        <v/>
      </c>
      <c r="N64" s="13">
        <f t="shared" si="3"/>
        <v>0</v>
      </c>
      <c r="O64" s="27">
        <f t="shared" si="3"/>
        <v>0</v>
      </c>
      <c r="P64" s="15">
        <f t="shared" si="4"/>
        <v>0</v>
      </c>
      <c r="Q64" s="29"/>
      <c r="R64" s="380"/>
      <c r="S64" s="381"/>
      <c r="T64" s="28"/>
      <c r="U64" s="29"/>
    </row>
    <row r="65" spans="3:21" ht="46.5" customHeight="1" x14ac:dyDescent="0.2">
      <c r="C65" s="12"/>
      <c r="D65" s="13"/>
      <c r="E65" s="89"/>
      <c r="F65" s="28"/>
      <c r="G65" s="13"/>
      <c r="H65" s="308"/>
      <c r="I65" s="309"/>
      <c r="J65" s="15"/>
      <c r="K65" s="13"/>
      <c r="L65" s="45"/>
      <c r="M65" s="12">
        <f t="shared" si="3"/>
        <v>0</v>
      </c>
      <c r="N65" s="13">
        <f t="shared" si="3"/>
        <v>0</v>
      </c>
      <c r="O65" s="27">
        <f t="shared" si="3"/>
        <v>0</v>
      </c>
      <c r="P65" s="15">
        <f t="shared" si="4"/>
        <v>0</v>
      </c>
      <c r="Q65" s="29"/>
      <c r="R65" s="380"/>
      <c r="S65" s="381"/>
      <c r="T65" s="28"/>
      <c r="U65" s="29"/>
    </row>
    <row r="66" spans="3:21" ht="46.5" customHeight="1" x14ac:dyDescent="0.2">
      <c r="C66" s="12"/>
      <c r="D66" s="13"/>
      <c r="E66" s="89"/>
      <c r="F66" s="28"/>
      <c r="G66" s="13"/>
      <c r="H66" s="308"/>
      <c r="I66" s="309"/>
      <c r="J66" s="15"/>
      <c r="K66" s="13"/>
      <c r="L66" s="45"/>
      <c r="M66" s="12">
        <f t="shared" si="3"/>
        <v>0</v>
      </c>
      <c r="N66" s="13">
        <f t="shared" si="3"/>
        <v>0</v>
      </c>
      <c r="O66" s="27">
        <f t="shared" si="3"/>
        <v>0</v>
      </c>
      <c r="P66" s="15">
        <f t="shared" si="4"/>
        <v>0</v>
      </c>
      <c r="Q66" s="29"/>
      <c r="R66" s="380"/>
      <c r="S66" s="381"/>
      <c r="T66" s="28"/>
      <c r="U66" s="29"/>
    </row>
    <row r="67" spans="3:21" ht="25.5" customHeight="1" x14ac:dyDescent="0.2">
      <c r="C67" s="140" t="s">
        <v>131</v>
      </c>
      <c r="D67" s="140"/>
      <c r="E67" s="140"/>
      <c r="F67" s="140"/>
      <c r="G67" s="140"/>
      <c r="H67" s="140"/>
      <c r="I67" s="140"/>
      <c r="J67" s="140"/>
      <c r="K67" s="140"/>
      <c r="L67" s="140"/>
      <c r="M67" s="140" t="s">
        <v>131</v>
      </c>
      <c r="N67" s="140"/>
      <c r="O67" s="140"/>
      <c r="P67" s="140"/>
      <c r="Q67" s="140"/>
      <c r="R67" s="140"/>
      <c r="S67" s="140"/>
      <c r="T67" s="140"/>
      <c r="U67" s="140"/>
    </row>
    <row r="68" spans="3:21" x14ac:dyDescent="0.2">
      <c r="C68" s="14"/>
      <c r="M68" s="14"/>
    </row>
    <row r="69" spans="3:21" ht="14" x14ac:dyDescent="0.2">
      <c r="C69" s="9" t="s">
        <v>25</v>
      </c>
      <c r="M69" s="9" t="s">
        <v>25</v>
      </c>
    </row>
    <row r="70" spans="3:21" ht="22.5" customHeight="1" x14ac:dyDescent="0.2">
      <c r="C70" s="43"/>
      <c r="D70" s="34"/>
      <c r="E70" s="34"/>
      <c r="F70" s="34"/>
      <c r="G70" s="34"/>
      <c r="H70" s="34"/>
      <c r="I70" s="34"/>
      <c r="J70" s="34"/>
      <c r="K70" s="34"/>
      <c r="L70" s="46"/>
      <c r="M70" s="43"/>
      <c r="N70" s="34"/>
      <c r="O70" s="34"/>
      <c r="P70" s="34"/>
      <c r="Q70" s="34"/>
      <c r="R70" s="34"/>
      <c r="S70" s="34"/>
      <c r="T70" s="34"/>
      <c r="U70" s="34"/>
    </row>
    <row r="71" spans="3:21" ht="22.5" customHeight="1" x14ac:dyDescent="0.2">
      <c r="C71" s="44"/>
      <c r="D71" s="35"/>
      <c r="E71" s="35"/>
      <c r="F71" s="35"/>
      <c r="G71" s="35"/>
      <c r="H71" s="35"/>
      <c r="I71" s="35"/>
      <c r="J71" s="35"/>
      <c r="K71" s="35"/>
      <c r="L71" s="46"/>
      <c r="M71" s="44"/>
      <c r="N71" s="35"/>
      <c r="O71" s="35"/>
      <c r="P71" s="35"/>
      <c r="Q71" s="35"/>
      <c r="R71" s="35"/>
      <c r="S71" s="35"/>
      <c r="T71" s="35"/>
      <c r="U71" s="35"/>
    </row>
    <row r="72" spans="3:21" ht="22.5" customHeight="1" x14ac:dyDescent="0.2">
      <c r="C72" s="44"/>
      <c r="D72" s="35"/>
      <c r="E72" s="35"/>
      <c r="F72" s="35"/>
      <c r="G72" s="35"/>
      <c r="H72" s="35"/>
      <c r="I72" s="35"/>
      <c r="J72" s="35"/>
      <c r="K72" s="35"/>
      <c r="L72" s="46"/>
      <c r="M72" s="44"/>
      <c r="N72" s="35"/>
      <c r="O72" s="35"/>
      <c r="P72" s="35"/>
      <c r="Q72" s="35"/>
      <c r="R72" s="35"/>
      <c r="S72" s="35"/>
      <c r="T72" s="35"/>
      <c r="U72" s="35"/>
    </row>
    <row r="73" spans="3:21" ht="22.5" customHeight="1" x14ac:dyDescent="0.2">
      <c r="C73" s="44"/>
      <c r="D73" s="35"/>
      <c r="E73" s="35"/>
      <c r="F73" s="35"/>
      <c r="G73" s="35"/>
      <c r="H73" s="35"/>
      <c r="I73" s="35"/>
      <c r="J73" s="35"/>
      <c r="K73" s="35"/>
      <c r="L73" s="46"/>
      <c r="M73" s="44"/>
      <c r="N73" s="35"/>
      <c r="O73" s="35"/>
      <c r="P73" s="35"/>
      <c r="Q73" s="35"/>
      <c r="R73" s="35"/>
      <c r="S73" s="35"/>
      <c r="T73" s="35"/>
      <c r="U73" s="35"/>
    </row>
    <row r="74" spans="3:21" ht="11.25" customHeight="1" x14ac:dyDescent="0.2">
      <c r="C74" s="47"/>
      <c r="D74" s="46"/>
      <c r="E74" s="46"/>
      <c r="F74" s="46"/>
      <c r="G74" s="46"/>
      <c r="H74" s="46"/>
      <c r="I74" s="46"/>
      <c r="J74" s="46"/>
      <c r="K74" s="46"/>
      <c r="L74" s="46"/>
      <c r="M74" s="47"/>
      <c r="N74" s="46"/>
      <c r="O74" s="46"/>
      <c r="P74" s="46"/>
      <c r="Q74" s="46"/>
      <c r="R74" s="46"/>
      <c r="S74" s="46"/>
      <c r="T74" s="46"/>
      <c r="U74" s="46"/>
    </row>
    <row r="75" spans="3:21" x14ac:dyDescent="0.2">
      <c r="C75" s="8"/>
      <c r="M75" s="8"/>
    </row>
  </sheetData>
  <sheetProtection sheet="1" objects="1" scenarios="1"/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E00-000000000000}">
      <formula1>$X$5:$X$7</formula1>
    </dataValidation>
    <dataValidation type="list" allowBlank="1" showInputMessage="1" showErrorMessage="1" sqref="F16:F26 T36:T46 F36:F46 T16:T26 F56:F66 T56:T66" xr:uid="{00000000-0002-0000-0E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B1" sqref="B1"/>
    </sheetView>
  </sheetViews>
  <sheetFormatPr defaultRowHeight="13" x14ac:dyDescent="0.2"/>
  <cols>
    <col min="1" max="1" width="3.81640625" hidden="1" customWidth="1"/>
    <col min="2" max="2" width="3.81640625" customWidth="1"/>
    <col min="3" max="3" width="9.36328125" bestFit="1" customWidth="1"/>
    <col min="4" max="4" width="6.179687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customWidth="1"/>
    <col min="13" max="13" width="9.36328125" bestFit="1" customWidth="1"/>
    <col min="14" max="14" width="6.179687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 x14ac:dyDescent="0.2">
      <c r="C1" s="167" t="s">
        <v>159</v>
      </c>
      <c r="D1" s="161" t="e">
        <f>'実績調書(監督員用)'!M87</f>
        <v>#DIV/0!</v>
      </c>
      <c r="E1" s="162" t="e">
        <f>'実績調書(監督員用)'!P87</f>
        <v>#DIV/0!</v>
      </c>
      <c r="Q1" s="167" t="s">
        <v>160</v>
      </c>
      <c r="R1" s="163" t="str">
        <f>'実績調書(監督員用)'!M91</f>
        <v/>
      </c>
      <c r="S1" s="164" t="str">
        <f>'実績調書(監督員用)'!P91</f>
        <v/>
      </c>
      <c r="T1" s="164"/>
      <c r="U1" s="165"/>
    </row>
    <row r="2" spans="1:24" ht="13.25" x14ac:dyDescent="0.2">
      <c r="D2" s="160"/>
      <c r="E2" s="1"/>
      <c r="Q2" s="160"/>
    </row>
    <row r="3" spans="1:24" x14ac:dyDescent="0.2">
      <c r="C3" s="14" t="s">
        <v>19</v>
      </c>
      <c r="M3" s="14" t="s">
        <v>19</v>
      </c>
    </row>
    <row r="4" spans="1:24" ht="19" x14ac:dyDescent="0.2">
      <c r="C4" s="297" t="s">
        <v>30</v>
      </c>
      <c r="D4" s="297"/>
      <c r="E4" s="297"/>
      <c r="F4" s="297"/>
      <c r="G4" s="297"/>
      <c r="H4" s="297"/>
      <c r="I4" s="297"/>
      <c r="J4" s="297"/>
      <c r="K4" s="297"/>
      <c r="L4" s="6"/>
      <c r="M4" s="297" t="s">
        <v>32</v>
      </c>
      <c r="N4" s="297"/>
      <c r="O4" s="297"/>
      <c r="P4" s="297"/>
      <c r="Q4" s="297"/>
      <c r="R4" s="297"/>
      <c r="S4" s="297"/>
      <c r="T4" s="297"/>
      <c r="U4" s="297"/>
      <c r="V4" s="6"/>
      <c r="W4" s="6"/>
    </row>
    <row r="5" spans="1:24" ht="13.25" x14ac:dyDescent="0.2">
      <c r="C5" s="7"/>
      <c r="M5" s="7"/>
      <c r="X5" s="4"/>
    </row>
    <row r="6" spans="1:24" x14ac:dyDescent="0.2">
      <c r="C6" s="7"/>
      <c r="I6" s="382" t="str">
        <f>初期入力!$D$6</f>
        <v>○○建設株式会社</v>
      </c>
      <c r="J6" s="382"/>
      <c r="K6" s="382"/>
      <c r="M6" s="7"/>
      <c r="S6" s="382" t="str">
        <f>初期入力!$D$6</f>
        <v>○○建設株式会社</v>
      </c>
      <c r="T6" s="382"/>
      <c r="U6" s="382"/>
      <c r="X6" s="3" t="s">
        <v>12</v>
      </c>
    </row>
    <row r="7" spans="1:24" ht="13.5" customHeight="1" x14ac:dyDescent="0.2">
      <c r="C7" s="5"/>
      <c r="D7" s="382" t="str">
        <f>初期入力!$D$5</f>
        <v>経営体　○○地区　１工区</v>
      </c>
      <c r="E7" s="382"/>
      <c r="F7" s="382"/>
      <c r="I7" s="382"/>
      <c r="J7" s="382"/>
      <c r="K7" s="382"/>
      <c r="M7" s="5"/>
      <c r="N7" s="382" t="str">
        <f>初期入力!$D$5</f>
        <v>経営体　○○地区　１工区</v>
      </c>
      <c r="O7" s="382"/>
      <c r="P7" s="382"/>
      <c r="S7" s="382"/>
      <c r="T7" s="382"/>
      <c r="U7" s="382"/>
      <c r="X7" s="3" t="s">
        <v>38</v>
      </c>
    </row>
    <row r="8" spans="1:24" ht="14" x14ac:dyDescent="0.2">
      <c r="C8" s="9" t="s">
        <v>26</v>
      </c>
      <c r="D8" s="383"/>
      <c r="E8" s="383"/>
      <c r="F8" s="383"/>
      <c r="H8" s="10" t="s">
        <v>27</v>
      </c>
      <c r="I8" s="383"/>
      <c r="J8" s="383"/>
      <c r="K8" s="383"/>
      <c r="L8" s="33"/>
      <c r="M8" s="9" t="s">
        <v>26</v>
      </c>
      <c r="N8" s="383"/>
      <c r="O8" s="383"/>
      <c r="P8" s="383"/>
      <c r="R8" s="10" t="s">
        <v>27</v>
      </c>
      <c r="S8" s="383"/>
      <c r="T8" s="383"/>
      <c r="U8" s="383"/>
    </row>
    <row r="9" spans="1:24" ht="13.25" x14ac:dyDescent="0.2">
      <c r="W9" s="4"/>
      <c r="X9" s="4"/>
    </row>
    <row r="10" spans="1:24" ht="14" x14ac:dyDescent="0.2">
      <c r="C10" s="5"/>
      <c r="H10" s="9" t="s">
        <v>28</v>
      </c>
      <c r="I10" s="384" t="str">
        <f>初期入力!$D$7</f>
        <v>○○　○○</v>
      </c>
      <c r="J10" s="384"/>
      <c r="K10" s="384"/>
      <c r="L10" s="33"/>
      <c r="M10" s="5"/>
      <c r="R10" s="9" t="s">
        <v>28</v>
      </c>
      <c r="S10" s="384" t="str">
        <f>初期入力!$D$7</f>
        <v>○○　○○</v>
      </c>
      <c r="T10" s="384"/>
      <c r="U10" s="384"/>
      <c r="W10" s="138" t="s">
        <v>16</v>
      </c>
      <c r="X10" s="3" t="s">
        <v>52</v>
      </c>
    </row>
    <row r="11" spans="1:24" x14ac:dyDescent="0.2">
      <c r="C11" s="5"/>
      <c r="M11" s="5"/>
      <c r="W11" s="139" t="s">
        <v>15</v>
      </c>
      <c r="X11" s="3" t="s">
        <v>97</v>
      </c>
    </row>
    <row r="12" spans="1:24" x14ac:dyDescent="0.2">
      <c r="C12" s="305" t="s">
        <v>46</v>
      </c>
      <c r="D12" s="305" t="s">
        <v>47</v>
      </c>
      <c r="E12" s="295" t="s">
        <v>20</v>
      </c>
      <c r="F12" s="296"/>
      <c r="G12" s="296" t="s">
        <v>21</v>
      </c>
      <c r="H12" s="296"/>
      <c r="I12" s="296"/>
      <c r="J12" s="296"/>
      <c r="K12" s="296"/>
      <c r="L12" s="45"/>
      <c r="M12" s="305" t="s">
        <v>46</v>
      </c>
      <c r="N12" s="305" t="s">
        <v>47</v>
      </c>
      <c r="O12" s="295" t="s">
        <v>20</v>
      </c>
      <c r="P12" s="296"/>
      <c r="Q12" s="296" t="s">
        <v>21</v>
      </c>
      <c r="R12" s="296"/>
      <c r="S12" s="296"/>
      <c r="T12" s="296"/>
      <c r="U12" s="296"/>
    </row>
    <row r="13" spans="1:24" x14ac:dyDescent="0.2">
      <c r="C13" s="306"/>
      <c r="D13" s="306"/>
      <c r="E13" s="295"/>
      <c r="F13" s="296"/>
      <c r="G13" s="296"/>
      <c r="H13" s="296"/>
      <c r="I13" s="296"/>
      <c r="J13" s="296"/>
      <c r="K13" s="296"/>
      <c r="L13" s="45"/>
      <c r="M13" s="306"/>
      <c r="N13" s="306"/>
      <c r="O13" s="295"/>
      <c r="P13" s="296"/>
      <c r="Q13" s="296"/>
      <c r="R13" s="296"/>
      <c r="S13" s="296"/>
      <c r="T13" s="296"/>
      <c r="U13" s="296"/>
    </row>
    <row r="14" spans="1:24" x14ac:dyDescent="0.2">
      <c r="C14" s="306"/>
      <c r="D14" s="306"/>
      <c r="E14" s="295" t="s">
        <v>22</v>
      </c>
      <c r="F14" s="296"/>
      <c r="G14" s="296" t="s">
        <v>29</v>
      </c>
      <c r="H14" s="296" t="s">
        <v>23</v>
      </c>
      <c r="I14" s="296"/>
      <c r="J14" s="296"/>
      <c r="K14" s="296" t="s">
        <v>24</v>
      </c>
      <c r="L14" s="45"/>
      <c r="M14" s="306"/>
      <c r="N14" s="306"/>
      <c r="O14" s="295" t="s">
        <v>22</v>
      </c>
      <c r="P14" s="296"/>
      <c r="Q14" s="296" t="s">
        <v>29</v>
      </c>
      <c r="R14" s="296" t="s">
        <v>23</v>
      </c>
      <c r="S14" s="296"/>
      <c r="T14" s="296"/>
      <c r="U14" s="296" t="s">
        <v>24</v>
      </c>
    </row>
    <row r="15" spans="1:24" x14ac:dyDescent="0.2">
      <c r="C15" s="307"/>
      <c r="D15" s="307"/>
      <c r="E15" s="295"/>
      <c r="F15" s="296"/>
      <c r="G15" s="296"/>
      <c r="H15" s="296"/>
      <c r="I15" s="296"/>
      <c r="J15" s="296"/>
      <c r="K15" s="296"/>
      <c r="L15" s="45"/>
      <c r="M15" s="307"/>
      <c r="N15" s="307"/>
      <c r="O15" s="295"/>
      <c r="P15" s="296"/>
      <c r="Q15" s="296"/>
      <c r="R15" s="296"/>
      <c r="S15" s="296"/>
      <c r="T15" s="296"/>
      <c r="U15" s="296"/>
    </row>
    <row r="16" spans="1:24" ht="46.5" customHeight="1" x14ac:dyDescent="0.2">
      <c r="A16">
        <v>427</v>
      </c>
      <c r="C16" s="12">
        <v>42795</v>
      </c>
      <c r="D16" s="13" t="str">
        <f>INDEX(ｶﾚﾝﾀﾞｰ!$C$5:$QQ$44,VLOOKUP(初期入力!$D$4,初期入力!$I$3:$K$24,3,0),A16)</f>
        <v>火</v>
      </c>
      <c r="E16" s="89"/>
      <c r="F16" s="28"/>
      <c r="G16" s="13"/>
      <c r="H16" s="308"/>
      <c r="I16" s="309"/>
      <c r="J16" s="15"/>
      <c r="K16" s="13"/>
      <c r="L16" s="45"/>
      <c r="M16" s="12">
        <f>C16</f>
        <v>42795</v>
      </c>
      <c r="N16" s="13" t="str">
        <f>D16</f>
        <v>火</v>
      </c>
      <c r="O16" s="27">
        <f>E16</f>
        <v>0</v>
      </c>
      <c r="P16" s="15">
        <f>F16</f>
        <v>0</v>
      </c>
      <c r="Q16" s="29"/>
      <c r="R16" s="380"/>
      <c r="S16" s="381"/>
      <c r="T16" s="28"/>
      <c r="U16" s="29"/>
    </row>
    <row r="17" spans="1:21" ht="46.5" customHeight="1" x14ac:dyDescent="0.2">
      <c r="A17">
        <v>428</v>
      </c>
      <c r="C17" s="12">
        <v>42796</v>
      </c>
      <c r="D17" s="13" t="str">
        <f>INDEX(ｶﾚﾝﾀﾞｰ!$C$5:$QQ$44,VLOOKUP(初期入力!$D$4,初期入力!$I$3:$K$24,3,0),A17)</f>
        <v>水</v>
      </c>
      <c r="E17" s="89"/>
      <c r="F17" s="28"/>
      <c r="G17" s="13"/>
      <c r="H17" s="308"/>
      <c r="I17" s="309"/>
      <c r="J17" s="15"/>
      <c r="K17" s="13"/>
      <c r="L17" s="45"/>
      <c r="M17" s="12">
        <f t="shared" ref="M17:P26" si="0">C17</f>
        <v>42796</v>
      </c>
      <c r="N17" s="13" t="str">
        <f t="shared" si="0"/>
        <v>水</v>
      </c>
      <c r="O17" s="27">
        <f t="shared" si="0"/>
        <v>0</v>
      </c>
      <c r="P17" s="15">
        <f t="shared" si="0"/>
        <v>0</v>
      </c>
      <c r="Q17" s="29"/>
      <c r="R17" s="380"/>
      <c r="S17" s="381"/>
      <c r="T17" s="28"/>
      <c r="U17" s="29"/>
    </row>
    <row r="18" spans="1:21" ht="46.5" customHeight="1" x14ac:dyDescent="0.2">
      <c r="A18">
        <v>429</v>
      </c>
      <c r="C18" s="12">
        <v>42797</v>
      </c>
      <c r="D18" s="13" t="str">
        <f>INDEX(ｶﾚﾝﾀﾞｰ!$C$5:$QQ$44,VLOOKUP(初期入力!$D$4,初期入力!$I$3:$K$24,3,0),A18)</f>
        <v>木</v>
      </c>
      <c r="E18" s="89"/>
      <c r="F18" s="28"/>
      <c r="G18" s="11"/>
      <c r="H18" s="308"/>
      <c r="I18" s="309"/>
      <c r="J18" s="15"/>
      <c r="K18" s="13"/>
      <c r="L18" s="45"/>
      <c r="M18" s="12">
        <f t="shared" si="0"/>
        <v>42797</v>
      </c>
      <c r="N18" s="13" t="str">
        <f t="shared" si="0"/>
        <v>木</v>
      </c>
      <c r="O18" s="27">
        <f t="shared" si="0"/>
        <v>0</v>
      </c>
      <c r="P18" s="15">
        <f t="shared" si="0"/>
        <v>0</v>
      </c>
      <c r="Q18" s="29"/>
      <c r="R18" s="380"/>
      <c r="S18" s="381"/>
      <c r="T18" s="28"/>
      <c r="U18" s="29"/>
    </row>
    <row r="19" spans="1:21" ht="46.5" customHeight="1" x14ac:dyDescent="0.2">
      <c r="A19">
        <v>430</v>
      </c>
      <c r="C19" s="12">
        <v>42798</v>
      </c>
      <c r="D19" s="13" t="str">
        <f>INDEX(ｶﾚﾝﾀﾞｰ!$C$5:$QQ$44,VLOOKUP(初期入力!$D$4,初期入力!$I$3:$K$24,3,0),A19)</f>
        <v>金</v>
      </c>
      <c r="E19" s="89"/>
      <c r="F19" s="28"/>
      <c r="G19" s="11"/>
      <c r="H19" s="308"/>
      <c r="I19" s="309"/>
      <c r="J19" s="15"/>
      <c r="K19" s="13"/>
      <c r="L19" s="45"/>
      <c r="M19" s="12">
        <f t="shared" si="0"/>
        <v>42798</v>
      </c>
      <c r="N19" s="13" t="str">
        <f t="shared" si="0"/>
        <v>金</v>
      </c>
      <c r="O19" s="27">
        <f t="shared" si="0"/>
        <v>0</v>
      </c>
      <c r="P19" s="15">
        <f t="shared" si="0"/>
        <v>0</v>
      </c>
      <c r="Q19" s="29"/>
      <c r="R19" s="380"/>
      <c r="S19" s="381"/>
      <c r="T19" s="28"/>
      <c r="U19" s="29"/>
    </row>
    <row r="20" spans="1:21" ht="46.5" customHeight="1" x14ac:dyDescent="0.2">
      <c r="A20">
        <v>431</v>
      </c>
      <c r="C20" s="12">
        <v>42799</v>
      </c>
      <c r="D20" s="13" t="str">
        <f>INDEX(ｶﾚﾝﾀﾞｰ!$C$5:$QQ$44,VLOOKUP(初期入力!$D$4,初期入力!$I$3:$K$24,3,0),A20)</f>
        <v>土</v>
      </c>
      <c r="E20" s="89"/>
      <c r="F20" s="28"/>
      <c r="G20" s="13"/>
      <c r="H20" s="308"/>
      <c r="I20" s="309"/>
      <c r="J20" s="15"/>
      <c r="K20" s="13"/>
      <c r="L20" s="45"/>
      <c r="M20" s="12">
        <f t="shared" si="0"/>
        <v>42799</v>
      </c>
      <c r="N20" s="13" t="str">
        <f t="shared" si="0"/>
        <v>土</v>
      </c>
      <c r="O20" s="27">
        <f t="shared" si="0"/>
        <v>0</v>
      </c>
      <c r="P20" s="15">
        <f t="shared" si="0"/>
        <v>0</v>
      </c>
      <c r="Q20" s="29"/>
      <c r="R20" s="380"/>
      <c r="S20" s="381"/>
      <c r="T20" s="28"/>
      <c r="U20" s="29"/>
    </row>
    <row r="21" spans="1:21" ht="46.5" customHeight="1" x14ac:dyDescent="0.2">
      <c r="A21">
        <v>432</v>
      </c>
      <c r="C21" s="12">
        <v>42800</v>
      </c>
      <c r="D21" s="13" t="str">
        <f>INDEX(ｶﾚﾝﾀﾞｰ!$C$5:$QQ$44,VLOOKUP(初期入力!$D$4,初期入力!$I$3:$K$24,3,0),A21)</f>
        <v>日</v>
      </c>
      <c r="E21" s="89"/>
      <c r="F21" s="28"/>
      <c r="G21" s="13"/>
      <c r="H21" s="308"/>
      <c r="I21" s="309"/>
      <c r="J21" s="15"/>
      <c r="K21" s="13"/>
      <c r="L21" s="45"/>
      <c r="M21" s="12">
        <f t="shared" si="0"/>
        <v>42800</v>
      </c>
      <c r="N21" s="13" t="str">
        <f t="shared" si="0"/>
        <v>日</v>
      </c>
      <c r="O21" s="27">
        <f t="shared" si="0"/>
        <v>0</v>
      </c>
      <c r="P21" s="15">
        <f t="shared" si="0"/>
        <v>0</v>
      </c>
      <c r="Q21" s="29"/>
      <c r="R21" s="380"/>
      <c r="S21" s="381"/>
      <c r="T21" s="28"/>
      <c r="U21" s="29"/>
    </row>
    <row r="22" spans="1:21" ht="46.5" customHeight="1" x14ac:dyDescent="0.2">
      <c r="A22">
        <v>433</v>
      </c>
      <c r="C22" s="12">
        <v>42801</v>
      </c>
      <c r="D22" s="13" t="str">
        <f>INDEX(ｶﾚﾝﾀﾞｰ!$C$5:$QQ$44,VLOOKUP(初期入力!$D$4,初期入力!$I$3:$K$24,3,0),A22)</f>
        <v>月</v>
      </c>
      <c r="E22" s="89"/>
      <c r="F22" s="28"/>
      <c r="G22" s="13"/>
      <c r="H22" s="308"/>
      <c r="I22" s="309"/>
      <c r="J22" s="15"/>
      <c r="K22" s="13"/>
      <c r="L22" s="45"/>
      <c r="M22" s="12">
        <f t="shared" si="0"/>
        <v>42801</v>
      </c>
      <c r="N22" s="13" t="str">
        <f t="shared" si="0"/>
        <v>月</v>
      </c>
      <c r="O22" s="27">
        <f t="shared" si="0"/>
        <v>0</v>
      </c>
      <c r="P22" s="15">
        <f t="shared" si="0"/>
        <v>0</v>
      </c>
      <c r="Q22" s="29"/>
      <c r="R22" s="380"/>
      <c r="S22" s="381"/>
      <c r="T22" s="28"/>
      <c r="U22" s="29"/>
    </row>
    <row r="23" spans="1:21" ht="46.5" customHeight="1" x14ac:dyDescent="0.2">
      <c r="A23">
        <v>434</v>
      </c>
      <c r="C23" s="12">
        <v>42802</v>
      </c>
      <c r="D23" s="13" t="str">
        <f>INDEX(ｶﾚﾝﾀﾞｰ!$C$5:$QQ$44,VLOOKUP(初期入力!$D$4,初期入力!$I$3:$K$24,3,0),A23)</f>
        <v>火</v>
      </c>
      <c r="E23" s="89"/>
      <c r="F23" s="28"/>
      <c r="G23" s="13"/>
      <c r="H23" s="308"/>
      <c r="I23" s="309"/>
      <c r="J23" s="15"/>
      <c r="K23" s="13"/>
      <c r="L23" s="45"/>
      <c r="M23" s="12">
        <f t="shared" si="0"/>
        <v>42802</v>
      </c>
      <c r="N23" s="13" t="str">
        <f t="shared" si="0"/>
        <v>火</v>
      </c>
      <c r="O23" s="27">
        <f t="shared" si="0"/>
        <v>0</v>
      </c>
      <c r="P23" s="15">
        <f t="shared" si="0"/>
        <v>0</v>
      </c>
      <c r="Q23" s="29"/>
      <c r="R23" s="380"/>
      <c r="S23" s="381"/>
      <c r="T23" s="28"/>
      <c r="U23" s="29"/>
    </row>
    <row r="24" spans="1:21" ht="46.5" customHeight="1" x14ac:dyDescent="0.2">
      <c r="A24">
        <v>435</v>
      </c>
      <c r="C24" s="12">
        <v>42803</v>
      </c>
      <c r="D24" s="13" t="str">
        <f>INDEX(ｶﾚﾝﾀﾞｰ!$C$5:$QQ$44,VLOOKUP(初期入力!$D$4,初期入力!$I$3:$K$24,3,0),A24)</f>
        <v>水</v>
      </c>
      <c r="E24" s="89"/>
      <c r="F24" s="28"/>
      <c r="G24" s="13"/>
      <c r="H24" s="308"/>
      <c r="I24" s="309"/>
      <c r="J24" s="15"/>
      <c r="K24" s="13"/>
      <c r="L24" s="45"/>
      <c r="M24" s="12">
        <f t="shared" si="0"/>
        <v>42803</v>
      </c>
      <c r="N24" s="13" t="str">
        <f t="shared" si="0"/>
        <v>水</v>
      </c>
      <c r="O24" s="27">
        <f t="shared" si="0"/>
        <v>0</v>
      </c>
      <c r="P24" s="15">
        <f t="shared" si="0"/>
        <v>0</v>
      </c>
      <c r="Q24" s="29"/>
      <c r="R24" s="380"/>
      <c r="S24" s="381"/>
      <c r="T24" s="28"/>
      <c r="U24" s="29"/>
    </row>
    <row r="25" spans="1:21" ht="46.5" customHeight="1" x14ac:dyDescent="0.2">
      <c r="A25">
        <v>436</v>
      </c>
      <c r="C25" s="12">
        <v>42804</v>
      </c>
      <c r="D25" s="13" t="str">
        <f>INDEX(ｶﾚﾝﾀﾞｰ!$C$5:$QQ$44,VLOOKUP(初期入力!$D$4,初期入力!$I$3:$K$24,3,0),A25)</f>
        <v>木</v>
      </c>
      <c r="E25" s="89"/>
      <c r="F25" s="28"/>
      <c r="G25" s="13"/>
      <c r="H25" s="308"/>
      <c r="I25" s="309"/>
      <c r="J25" s="15"/>
      <c r="K25" s="13"/>
      <c r="L25" s="45"/>
      <c r="M25" s="12">
        <f t="shared" si="0"/>
        <v>42804</v>
      </c>
      <c r="N25" s="13" t="str">
        <f t="shared" si="0"/>
        <v>木</v>
      </c>
      <c r="O25" s="27">
        <f t="shared" si="0"/>
        <v>0</v>
      </c>
      <c r="P25" s="15">
        <f t="shared" si="0"/>
        <v>0</v>
      </c>
      <c r="Q25" s="29"/>
      <c r="R25" s="380"/>
      <c r="S25" s="381"/>
      <c r="T25" s="28"/>
      <c r="U25" s="29"/>
    </row>
    <row r="26" spans="1:21" ht="46.5" customHeight="1" x14ac:dyDescent="0.2">
      <c r="C26" s="11"/>
      <c r="D26" s="13"/>
      <c r="E26" s="89"/>
      <c r="F26" s="28"/>
      <c r="G26" s="13"/>
      <c r="H26" s="308"/>
      <c r="I26" s="309"/>
      <c r="J26" s="15"/>
      <c r="K26" s="13"/>
      <c r="L26" s="45"/>
      <c r="M26" s="12">
        <f t="shared" si="0"/>
        <v>0</v>
      </c>
      <c r="N26" s="13">
        <f t="shared" si="0"/>
        <v>0</v>
      </c>
      <c r="O26" s="27">
        <f t="shared" si="0"/>
        <v>0</v>
      </c>
      <c r="P26" s="15">
        <f t="shared" si="0"/>
        <v>0</v>
      </c>
      <c r="Q26" s="29"/>
      <c r="R26" s="380"/>
      <c r="S26" s="381"/>
      <c r="T26" s="28"/>
      <c r="U26" s="29"/>
    </row>
    <row r="27" spans="1:21" ht="25.5" customHeight="1" x14ac:dyDescent="0.2">
      <c r="C27" s="140" t="s">
        <v>131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 t="s">
        <v>131</v>
      </c>
      <c r="N27" s="140"/>
      <c r="O27" s="140"/>
      <c r="P27" s="140"/>
      <c r="Q27" s="140"/>
      <c r="R27" s="140"/>
      <c r="S27" s="140"/>
      <c r="T27" s="140"/>
      <c r="U27" s="140"/>
    </row>
    <row r="28" spans="1:21" x14ac:dyDescent="0.2">
      <c r="C28" s="14"/>
      <c r="M28" s="14"/>
    </row>
    <row r="29" spans="1:21" ht="14" x14ac:dyDescent="0.2">
      <c r="C29" s="9" t="s">
        <v>25</v>
      </c>
      <c r="M29" s="9" t="s">
        <v>25</v>
      </c>
    </row>
    <row r="30" spans="1:21" ht="22.5" customHeight="1" x14ac:dyDescent="0.2">
      <c r="C30" s="43"/>
      <c r="D30" s="34"/>
      <c r="E30" s="34"/>
      <c r="F30" s="34"/>
      <c r="G30" s="34"/>
      <c r="H30" s="34"/>
      <c r="I30" s="34"/>
      <c r="J30" s="34"/>
      <c r="K30" s="34"/>
      <c r="L30" s="46"/>
      <c r="M30" s="43"/>
      <c r="N30" s="34"/>
      <c r="O30" s="34"/>
      <c r="P30" s="34"/>
      <c r="Q30" s="34"/>
      <c r="R30" s="34"/>
      <c r="S30" s="34"/>
      <c r="T30" s="34"/>
      <c r="U30" s="34"/>
    </row>
    <row r="31" spans="1:21" ht="22.5" customHeight="1" x14ac:dyDescent="0.2">
      <c r="C31" s="44"/>
      <c r="D31" s="35"/>
      <c r="E31" s="35"/>
      <c r="F31" s="35"/>
      <c r="G31" s="35"/>
      <c r="H31" s="35"/>
      <c r="I31" s="35"/>
      <c r="J31" s="35"/>
      <c r="K31" s="35"/>
      <c r="L31" s="46"/>
      <c r="M31" s="44"/>
      <c r="N31" s="35"/>
      <c r="O31" s="35"/>
      <c r="P31" s="35"/>
      <c r="Q31" s="35"/>
      <c r="R31" s="35"/>
      <c r="S31" s="35"/>
      <c r="T31" s="35"/>
      <c r="U31" s="35"/>
    </row>
    <row r="32" spans="1:21" ht="22.5" customHeight="1" x14ac:dyDescent="0.2">
      <c r="C32" s="44"/>
      <c r="D32" s="35"/>
      <c r="E32" s="35"/>
      <c r="F32" s="35"/>
      <c r="G32" s="35"/>
      <c r="H32" s="35"/>
      <c r="I32" s="35"/>
      <c r="J32" s="35"/>
      <c r="K32" s="35"/>
      <c r="L32" s="46"/>
      <c r="M32" s="44"/>
      <c r="N32" s="35"/>
      <c r="O32" s="35"/>
      <c r="P32" s="35"/>
      <c r="Q32" s="35"/>
      <c r="R32" s="35"/>
      <c r="S32" s="35"/>
      <c r="T32" s="35"/>
      <c r="U32" s="35"/>
    </row>
    <row r="33" spans="1:21" ht="22.5" customHeight="1" x14ac:dyDescent="0.2">
      <c r="C33" s="44"/>
      <c r="D33" s="35"/>
      <c r="E33" s="35"/>
      <c r="F33" s="35"/>
      <c r="G33" s="35"/>
      <c r="H33" s="35"/>
      <c r="I33" s="35"/>
      <c r="J33" s="35"/>
      <c r="K33" s="35"/>
      <c r="L33" s="46"/>
      <c r="M33" s="44"/>
      <c r="N33" s="35"/>
      <c r="O33" s="35"/>
      <c r="P33" s="35"/>
      <c r="Q33" s="35"/>
      <c r="R33" s="35"/>
      <c r="S33" s="35"/>
      <c r="T33" s="35"/>
      <c r="U33" s="35"/>
    </row>
    <row r="34" spans="1:21" ht="11.25" customHeight="1" x14ac:dyDescent="0.2">
      <c r="C34" s="47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6"/>
      <c r="O34" s="46"/>
      <c r="P34" s="46"/>
      <c r="Q34" s="46"/>
      <c r="R34" s="46"/>
      <c r="S34" s="46"/>
      <c r="T34" s="46"/>
      <c r="U34" s="46"/>
    </row>
    <row r="35" spans="1:21" ht="11.25" customHeight="1" x14ac:dyDescent="0.2">
      <c r="C35" s="47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6"/>
      <c r="O35" s="46"/>
      <c r="P35" s="46"/>
      <c r="Q35" s="46"/>
      <c r="R35" s="46"/>
      <c r="S35" s="46"/>
      <c r="T35" s="46"/>
      <c r="U35" s="46"/>
    </row>
    <row r="36" spans="1:21" ht="46.5" customHeight="1" x14ac:dyDescent="0.2">
      <c r="A36">
        <v>437</v>
      </c>
      <c r="C36" s="12">
        <v>42805</v>
      </c>
      <c r="D36" s="13" t="str">
        <f>INDEX(ｶﾚﾝﾀﾞｰ!$C$5:$QQ$44,VLOOKUP(初期入力!$D$4,初期入力!$I$3:$K$24,3,0),A36)</f>
        <v>金</v>
      </c>
      <c r="E36" s="89"/>
      <c r="F36" s="28"/>
      <c r="G36" s="13"/>
      <c r="H36" s="308"/>
      <c r="I36" s="309"/>
      <c r="J36" s="15"/>
      <c r="K36" s="13"/>
      <c r="L36" s="45"/>
      <c r="M36" s="12">
        <f t="shared" ref="M36:O46" si="1">C36</f>
        <v>42805</v>
      </c>
      <c r="N36" s="13" t="str">
        <f t="shared" si="1"/>
        <v>金</v>
      </c>
      <c r="O36" s="27">
        <f>E36</f>
        <v>0</v>
      </c>
      <c r="P36" s="15">
        <f t="shared" ref="P36:P46" si="2">F36</f>
        <v>0</v>
      </c>
      <c r="Q36" s="29"/>
      <c r="R36" s="380"/>
      <c r="S36" s="381"/>
      <c r="T36" s="28"/>
      <c r="U36" s="29"/>
    </row>
    <row r="37" spans="1:21" ht="46.5" customHeight="1" x14ac:dyDescent="0.2">
      <c r="A37">
        <v>438</v>
      </c>
      <c r="C37" s="12">
        <v>42806</v>
      </c>
      <c r="D37" s="13" t="str">
        <f>INDEX(ｶﾚﾝﾀﾞｰ!$C$5:$QQ$44,VLOOKUP(初期入力!$D$4,初期入力!$I$3:$K$24,3,0),A37)</f>
        <v>土</v>
      </c>
      <c r="E37" s="89"/>
      <c r="F37" s="28"/>
      <c r="G37" s="13"/>
      <c r="H37" s="308"/>
      <c r="I37" s="309"/>
      <c r="J37" s="15"/>
      <c r="K37" s="13"/>
      <c r="L37" s="45"/>
      <c r="M37" s="12">
        <f t="shared" si="1"/>
        <v>42806</v>
      </c>
      <c r="N37" s="13" t="str">
        <f t="shared" si="1"/>
        <v>土</v>
      </c>
      <c r="O37" s="27">
        <f t="shared" si="1"/>
        <v>0</v>
      </c>
      <c r="P37" s="15">
        <f t="shared" si="2"/>
        <v>0</v>
      </c>
      <c r="Q37" s="29"/>
      <c r="R37" s="380"/>
      <c r="S37" s="381"/>
      <c r="T37" s="28"/>
      <c r="U37" s="29"/>
    </row>
    <row r="38" spans="1:21" ht="46.5" customHeight="1" x14ac:dyDescent="0.2">
      <c r="A38">
        <v>439</v>
      </c>
      <c r="C38" s="12">
        <v>42807</v>
      </c>
      <c r="D38" s="13" t="str">
        <f>INDEX(ｶﾚﾝﾀﾞｰ!$C$5:$QQ$44,VLOOKUP(初期入力!$D$4,初期入力!$I$3:$K$24,3,0),A38)</f>
        <v>日</v>
      </c>
      <c r="E38" s="89"/>
      <c r="F38" s="28"/>
      <c r="G38" s="11"/>
      <c r="H38" s="308"/>
      <c r="I38" s="309"/>
      <c r="J38" s="15"/>
      <c r="K38" s="13"/>
      <c r="L38" s="45"/>
      <c r="M38" s="12">
        <f t="shared" si="1"/>
        <v>42807</v>
      </c>
      <c r="N38" s="13" t="str">
        <f t="shared" si="1"/>
        <v>日</v>
      </c>
      <c r="O38" s="27">
        <f t="shared" si="1"/>
        <v>0</v>
      </c>
      <c r="P38" s="15">
        <f t="shared" si="2"/>
        <v>0</v>
      </c>
      <c r="Q38" s="29"/>
      <c r="R38" s="380"/>
      <c r="S38" s="381"/>
      <c r="T38" s="28"/>
      <c r="U38" s="29"/>
    </row>
    <row r="39" spans="1:21" ht="46.5" customHeight="1" x14ac:dyDescent="0.2">
      <c r="A39">
        <v>440</v>
      </c>
      <c r="C39" s="12">
        <v>42808</v>
      </c>
      <c r="D39" s="13" t="str">
        <f>INDEX(ｶﾚﾝﾀﾞｰ!$C$5:$QQ$44,VLOOKUP(初期入力!$D$4,初期入力!$I$3:$K$24,3,0),A39)</f>
        <v>月</v>
      </c>
      <c r="E39" s="89"/>
      <c r="F39" s="28"/>
      <c r="G39" s="11"/>
      <c r="H39" s="308"/>
      <c r="I39" s="309"/>
      <c r="J39" s="15"/>
      <c r="K39" s="13"/>
      <c r="L39" s="45"/>
      <c r="M39" s="12">
        <f t="shared" si="1"/>
        <v>42808</v>
      </c>
      <c r="N39" s="13" t="str">
        <f t="shared" si="1"/>
        <v>月</v>
      </c>
      <c r="O39" s="27">
        <f t="shared" si="1"/>
        <v>0</v>
      </c>
      <c r="P39" s="15">
        <f t="shared" si="2"/>
        <v>0</v>
      </c>
      <c r="Q39" s="29"/>
      <c r="R39" s="380"/>
      <c r="S39" s="381"/>
      <c r="T39" s="28"/>
      <c r="U39" s="29"/>
    </row>
    <row r="40" spans="1:21" ht="46.5" customHeight="1" x14ac:dyDescent="0.2">
      <c r="A40">
        <v>441</v>
      </c>
      <c r="C40" s="12">
        <v>42809</v>
      </c>
      <c r="D40" s="13" t="str">
        <f>INDEX(ｶﾚﾝﾀﾞｰ!$C$5:$QQ$44,VLOOKUP(初期入力!$D$4,初期入力!$I$3:$K$24,3,0),A40)</f>
        <v>火</v>
      </c>
      <c r="E40" s="89"/>
      <c r="F40" s="28"/>
      <c r="G40" s="13"/>
      <c r="H40" s="308"/>
      <c r="I40" s="309"/>
      <c r="J40" s="15"/>
      <c r="K40" s="13"/>
      <c r="L40" s="45"/>
      <c r="M40" s="12">
        <f t="shared" si="1"/>
        <v>42809</v>
      </c>
      <c r="N40" s="13" t="str">
        <f t="shared" si="1"/>
        <v>火</v>
      </c>
      <c r="O40" s="27">
        <f t="shared" si="1"/>
        <v>0</v>
      </c>
      <c r="P40" s="15">
        <f t="shared" si="2"/>
        <v>0</v>
      </c>
      <c r="Q40" s="29"/>
      <c r="R40" s="380"/>
      <c r="S40" s="381"/>
      <c r="T40" s="28"/>
      <c r="U40" s="29"/>
    </row>
    <row r="41" spans="1:21" ht="46.5" customHeight="1" x14ac:dyDescent="0.2">
      <c r="A41">
        <v>442</v>
      </c>
      <c r="C41" s="12">
        <v>42810</v>
      </c>
      <c r="D41" s="13" t="str">
        <f>INDEX(ｶﾚﾝﾀﾞｰ!$C$5:$QQ$44,VLOOKUP(初期入力!$D$4,初期入力!$I$3:$K$24,3,0),A41)</f>
        <v>水</v>
      </c>
      <c r="E41" s="89"/>
      <c r="F41" s="28"/>
      <c r="G41" s="13"/>
      <c r="H41" s="308"/>
      <c r="I41" s="309"/>
      <c r="J41" s="15"/>
      <c r="K41" s="13"/>
      <c r="L41" s="45"/>
      <c r="M41" s="12">
        <f t="shared" si="1"/>
        <v>42810</v>
      </c>
      <c r="N41" s="13" t="str">
        <f t="shared" si="1"/>
        <v>水</v>
      </c>
      <c r="O41" s="27">
        <f t="shared" si="1"/>
        <v>0</v>
      </c>
      <c r="P41" s="15">
        <f t="shared" si="2"/>
        <v>0</v>
      </c>
      <c r="Q41" s="29"/>
      <c r="R41" s="380"/>
      <c r="S41" s="381"/>
      <c r="T41" s="28"/>
      <c r="U41" s="29"/>
    </row>
    <row r="42" spans="1:21" ht="46.5" customHeight="1" x14ac:dyDescent="0.2">
      <c r="A42">
        <v>443</v>
      </c>
      <c r="C42" s="12">
        <v>42811</v>
      </c>
      <c r="D42" s="13" t="str">
        <f>INDEX(ｶﾚﾝﾀﾞｰ!$C$5:$QQ$44,VLOOKUP(初期入力!$D$4,初期入力!$I$3:$K$24,3,0),A42)</f>
        <v>木</v>
      </c>
      <c r="E42" s="89"/>
      <c r="F42" s="28"/>
      <c r="G42" s="13"/>
      <c r="H42" s="308"/>
      <c r="I42" s="309"/>
      <c r="J42" s="15"/>
      <c r="K42" s="13"/>
      <c r="L42" s="45"/>
      <c r="M42" s="12">
        <f t="shared" si="1"/>
        <v>42811</v>
      </c>
      <c r="N42" s="13" t="str">
        <f t="shared" si="1"/>
        <v>木</v>
      </c>
      <c r="O42" s="27">
        <f t="shared" si="1"/>
        <v>0</v>
      </c>
      <c r="P42" s="15">
        <f t="shared" si="2"/>
        <v>0</v>
      </c>
      <c r="Q42" s="29"/>
      <c r="R42" s="380"/>
      <c r="S42" s="381"/>
      <c r="T42" s="28"/>
      <c r="U42" s="29"/>
    </row>
    <row r="43" spans="1:21" ht="46.5" customHeight="1" x14ac:dyDescent="0.2">
      <c r="A43">
        <v>444</v>
      </c>
      <c r="C43" s="12">
        <v>42812</v>
      </c>
      <c r="D43" s="13" t="str">
        <f>INDEX(ｶﾚﾝﾀﾞｰ!$C$5:$QQ$44,VLOOKUP(初期入力!$D$4,初期入力!$I$3:$K$24,3,0),A43)</f>
        <v>金</v>
      </c>
      <c r="E43" s="89"/>
      <c r="F43" s="28"/>
      <c r="G43" s="13"/>
      <c r="H43" s="308"/>
      <c r="I43" s="309"/>
      <c r="J43" s="15"/>
      <c r="K43" s="13"/>
      <c r="L43" s="45"/>
      <c r="M43" s="12">
        <f t="shared" si="1"/>
        <v>42812</v>
      </c>
      <c r="N43" s="13" t="str">
        <f t="shared" si="1"/>
        <v>金</v>
      </c>
      <c r="O43" s="27">
        <f t="shared" si="1"/>
        <v>0</v>
      </c>
      <c r="P43" s="15">
        <f t="shared" si="2"/>
        <v>0</v>
      </c>
      <c r="Q43" s="29"/>
      <c r="R43" s="380"/>
      <c r="S43" s="381"/>
      <c r="T43" s="28"/>
      <c r="U43" s="29"/>
    </row>
    <row r="44" spans="1:21" ht="46.5" customHeight="1" x14ac:dyDescent="0.2">
      <c r="A44">
        <v>445</v>
      </c>
      <c r="C44" s="12">
        <v>42813</v>
      </c>
      <c r="D44" s="13" t="str">
        <f>INDEX(ｶﾚﾝﾀﾞｰ!$C$5:$QQ$44,VLOOKUP(初期入力!$D$4,初期入力!$I$3:$K$24,3,0),A44)</f>
        <v>土</v>
      </c>
      <c r="E44" s="89"/>
      <c r="F44" s="28"/>
      <c r="G44" s="13"/>
      <c r="H44" s="308"/>
      <c r="I44" s="309"/>
      <c r="J44" s="15"/>
      <c r="K44" s="13"/>
      <c r="L44" s="45"/>
      <c r="M44" s="12">
        <f t="shared" si="1"/>
        <v>42813</v>
      </c>
      <c r="N44" s="13" t="str">
        <f t="shared" si="1"/>
        <v>土</v>
      </c>
      <c r="O44" s="27">
        <f t="shared" si="1"/>
        <v>0</v>
      </c>
      <c r="P44" s="15">
        <f t="shared" si="2"/>
        <v>0</v>
      </c>
      <c r="Q44" s="29"/>
      <c r="R44" s="380"/>
      <c r="S44" s="381"/>
      <c r="T44" s="28"/>
      <c r="U44" s="29"/>
    </row>
    <row r="45" spans="1:21" ht="46.5" customHeight="1" x14ac:dyDescent="0.2">
      <c r="A45">
        <v>446</v>
      </c>
      <c r="C45" s="12">
        <v>42814</v>
      </c>
      <c r="D45" s="13" t="str">
        <f>INDEX(ｶﾚﾝﾀﾞｰ!$C$5:$QQ$44,VLOOKUP(初期入力!$D$4,初期入力!$I$3:$K$24,3,0),A45)</f>
        <v>日</v>
      </c>
      <c r="E45" s="89"/>
      <c r="F45" s="28"/>
      <c r="G45" s="13"/>
      <c r="H45" s="308"/>
      <c r="I45" s="309"/>
      <c r="J45" s="15"/>
      <c r="K45" s="13"/>
      <c r="L45" s="45"/>
      <c r="M45" s="12">
        <f t="shared" si="1"/>
        <v>42814</v>
      </c>
      <c r="N45" s="13" t="str">
        <f t="shared" si="1"/>
        <v>日</v>
      </c>
      <c r="O45" s="27">
        <f t="shared" si="1"/>
        <v>0</v>
      </c>
      <c r="P45" s="15">
        <f t="shared" si="2"/>
        <v>0</v>
      </c>
      <c r="Q45" s="29"/>
      <c r="R45" s="380"/>
      <c r="S45" s="381"/>
      <c r="T45" s="28"/>
      <c r="U45" s="29"/>
    </row>
    <row r="46" spans="1:21" ht="46.5" customHeight="1" x14ac:dyDescent="0.2">
      <c r="C46" s="11"/>
      <c r="D46" s="13"/>
      <c r="E46" s="89"/>
      <c r="F46" s="28"/>
      <c r="G46" s="13"/>
      <c r="H46" s="308"/>
      <c r="I46" s="309"/>
      <c r="J46" s="15"/>
      <c r="K46" s="13"/>
      <c r="L46" s="45"/>
      <c r="M46" s="12">
        <f t="shared" si="1"/>
        <v>0</v>
      </c>
      <c r="N46" s="13">
        <f t="shared" si="1"/>
        <v>0</v>
      </c>
      <c r="O46" s="27">
        <f t="shared" si="1"/>
        <v>0</v>
      </c>
      <c r="P46" s="15">
        <f t="shared" si="2"/>
        <v>0</v>
      </c>
      <c r="Q46" s="29"/>
      <c r="R46" s="380"/>
      <c r="S46" s="381"/>
      <c r="T46" s="28"/>
      <c r="U46" s="29"/>
    </row>
    <row r="47" spans="1:21" ht="25.5" customHeight="1" x14ac:dyDescent="0.2">
      <c r="C47" s="140" t="s">
        <v>131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 t="s">
        <v>131</v>
      </c>
      <c r="N47" s="140"/>
      <c r="O47" s="140"/>
      <c r="P47" s="140"/>
      <c r="Q47" s="140"/>
      <c r="R47" s="140"/>
      <c r="S47" s="140"/>
      <c r="T47" s="140"/>
      <c r="U47" s="140"/>
    </row>
    <row r="48" spans="1:21" x14ac:dyDescent="0.2">
      <c r="C48" s="14"/>
      <c r="M48" s="14"/>
    </row>
    <row r="49" spans="1:21" ht="14" x14ac:dyDescent="0.2">
      <c r="C49" s="9" t="s">
        <v>25</v>
      </c>
      <c r="M49" s="9" t="s">
        <v>25</v>
      </c>
    </row>
    <row r="50" spans="1:21" ht="22.5" customHeight="1" x14ac:dyDescent="0.2">
      <c r="C50" s="43"/>
      <c r="D50" s="34"/>
      <c r="E50" s="34"/>
      <c r="F50" s="34"/>
      <c r="G50" s="34"/>
      <c r="H50" s="34"/>
      <c r="I50" s="34"/>
      <c r="J50" s="34"/>
      <c r="K50" s="34"/>
      <c r="L50" s="46"/>
      <c r="M50" s="43"/>
      <c r="N50" s="34"/>
      <c r="O50" s="34"/>
      <c r="P50" s="34"/>
      <c r="Q50" s="34"/>
      <c r="R50" s="34"/>
      <c r="S50" s="34"/>
      <c r="T50" s="34"/>
      <c r="U50" s="34"/>
    </row>
    <row r="51" spans="1:21" ht="22.5" customHeight="1" x14ac:dyDescent="0.2">
      <c r="C51" s="44"/>
      <c r="D51" s="35"/>
      <c r="E51" s="35"/>
      <c r="F51" s="35"/>
      <c r="G51" s="35"/>
      <c r="H51" s="35"/>
      <c r="I51" s="35"/>
      <c r="J51" s="35"/>
      <c r="K51" s="35"/>
      <c r="L51" s="46"/>
      <c r="M51" s="44"/>
      <c r="N51" s="35"/>
      <c r="O51" s="35"/>
      <c r="P51" s="35"/>
      <c r="Q51" s="35"/>
      <c r="R51" s="35"/>
      <c r="S51" s="35"/>
      <c r="T51" s="35"/>
      <c r="U51" s="35"/>
    </row>
    <row r="52" spans="1:21" ht="22.5" customHeight="1" x14ac:dyDescent="0.2">
      <c r="C52" s="44"/>
      <c r="D52" s="35"/>
      <c r="E52" s="35"/>
      <c r="F52" s="35"/>
      <c r="G52" s="35"/>
      <c r="H52" s="35"/>
      <c r="I52" s="35"/>
      <c r="J52" s="35"/>
      <c r="K52" s="35"/>
      <c r="L52" s="46"/>
      <c r="M52" s="44"/>
      <c r="N52" s="35"/>
      <c r="O52" s="35"/>
      <c r="P52" s="35"/>
      <c r="Q52" s="35"/>
      <c r="R52" s="35"/>
      <c r="S52" s="35"/>
      <c r="T52" s="35"/>
      <c r="U52" s="35"/>
    </row>
    <row r="53" spans="1:21" ht="22.5" customHeight="1" x14ac:dyDescent="0.2">
      <c r="C53" s="44"/>
      <c r="D53" s="35"/>
      <c r="E53" s="35"/>
      <c r="F53" s="35"/>
      <c r="G53" s="35"/>
      <c r="H53" s="35"/>
      <c r="I53" s="35"/>
      <c r="J53" s="35"/>
      <c r="K53" s="35"/>
      <c r="L53" s="46"/>
      <c r="M53" s="44"/>
      <c r="N53" s="35"/>
      <c r="O53" s="35"/>
      <c r="P53" s="35"/>
      <c r="Q53" s="35"/>
      <c r="R53" s="35"/>
      <c r="S53" s="35"/>
      <c r="T53" s="35"/>
      <c r="U53" s="35"/>
    </row>
    <row r="54" spans="1:21" ht="11.25" customHeight="1" x14ac:dyDescent="0.2"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7"/>
      <c r="N54" s="46"/>
      <c r="O54" s="46"/>
      <c r="P54" s="46"/>
      <c r="Q54" s="46"/>
      <c r="R54" s="46"/>
      <c r="S54" s="46"/>
      <c r="T54" s="46"/>
      <c r="U54" s="46"/>
    </row>
    <row r="55" spans="1:21" ht="11.25" customHeight="1" x14ac:dyDescent="0.2">
      <c r="C55" s="47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6"/>
      <c r="O55" s="46"/>
      <c r="P55" s="46"/>
      <c r="Q55" s="46"/>
      <c r="R55" s="46"/>
      <c r="S55" s="46"/>
      <c r="T55" s="46"/>
      <c r="U55" s="46"/>
    </row>
    <row r="56" spans="1:21" ht="46.5" customHeight="1" x14ac:dyDescent="0.2">
      <c r="A56">
        <v>447</v>
      </c>
      <c r="C56" s="12">
        <v>42815</v>
      </c>
      <c r="D56" s="13" t="str">
        <f>INDEX(ｶﾚﾝﾀﾞｰ!$C$5:$QQ$44,VLOOKUP(初期入力!$D$4,初期入力!$I$3:$K$24,3,0),A56)</f>
        <v>月</v>
      </c>
      <c r="E56" s="89"/>
      <c r="F56" s="28"/>
      <c r="G56" s="13"/>
      <c r="H56" s="308"/>
      <c r="I56" s="309"/>
      <c r="J56" s="15"/>
      <c r="K56" s="13"/>
      <c r="L56" s="45"/>
      <c r="M56" s="12">
        <f t="shared" ref="M56:O66" si="3">C56</f>
        <v>42815</v>
      </c>
      <c r="N56" s="13" t="str">
        <f t="shared" si="3"/>
        <v>月</v>
      </c>
      <c r="O56" s="27">
        <f>E56</f>
        <v>0</v>
      </c>
      <c r="P56" s="15">
        <f t="shared" ref="P56:P66" si="4">F56</f>
        <v>0</v>
      </c>
      <c r="Q56" s="29"/>
      <c r="R56" s="380"/>
      <c r="S56" s="381"/>
      <c r="T56" s="28"/>
      <c r="U56" s="29"/>
    </row>
    <row r="57" spans="1:21" ht="46.5" customHeight="1" x14ac:dyDescent="0.2">
      <c r="A57">
        <v>448</v>
      </c>
      <c r="C57" s="12">
        <v>42816</v>
      </c>
      <c r="D57" s="13" t="str">
        <f>INDEX(ｶﾚﾝﾀﾞｰ!$C$5:$QQ$44,VLOOKUP(初期入力!$D$4,初期入力!$I$3:$K$24,3,0),A57)</f>
        <v>火</v>
      </c>
      <c r="E57" s="89"/>
      <c r="F57" s="28"/>
      <c r="G57" s="13"/>
      <c r="H57" s="308"/>
      <c r="I57" s="309"/>
      <c r="J57" s="15"/>
      <c r="K57" s="13"/>
      <c r="L57" s="45"/>
      <c r="M57" s="12">
        <f t="shared" si="3"/>
        <v>42816</v>
      </c>
      <c r="N57" s="13" t="str">
        <f t="shared" si="3"/>
        <v>火</v>
      </c>
      <c r="O57" s="27">
        <f t="shared" si="3"/>
        <v>0</v>
      </c>
      <c r="P57" s="15">
        <f t="shared" si="4"/>
        <v>0</v>
      </c>
      <c r="Q57" s="29"/>
      <c r="R57" s="380"/>
      <c r="S57" s="381"/>
      <c r="T57" s="28"/>
      <c r="U57" s="29"/>
    </row>
    <row r="58" spans="1:21" ht="46.5" customHeight="1" x14ac:dyDescent="0.2">
      <c r="A58">
        <v>449</v>
      </c>
      <c r="C58" s="12">
        <v>42817</v>
      </c>
      <c r="D58" s="13" t="str">
        <f>INDEX(ｶﾚﾝﾀﾞｰ!$C$5:$QQ$44,VLOOKUP(初期入力!$D$4,初期入力!$I$3:$K$24,3,0),A58)</f>
        <v>水</v>
      </c>
      <c r="E58" s="89"/>
      <c r="F58" s="28"/>
      <c r="G58" s="11"/>
      <c r="H58" s="308"/>
      <c r="I58" s="309"/>
      <c r="J58" s="15"/>
      <c r="K58" s="13"/>
      <c r="L58" s="45"/>
      <c r="M58" s="12">
        <f t="shared" si="3"/>
        <v>42817</v>
      </c>
      <c r="N58" s="13" t="str">
        <f t="shared" si="3"/>
        <v>水</v>
      </c>
      <c r="O58" s="27">
        <f t="shared" si="3"/>
        <v>0</v>
      </c>
      <c r="P58" s="15">
        <f t="shared" si="4"/>
        <v>0</v>
      </c>
      <c r="Q58" s="29"/>
      <c r="R58" s="380"/>
      <c r="S58" s="381"/>
      <c r="T58" s="28"/>
      <c r="U58" s="29"/>
    </row>
    <row r="59" spans="1:21" ht="46.5" customHeight="1" x14ac:dyDescent="0.2">
      <c r="A59">
        <v>450</v>
      </c>
      <c r="C59" s="12">
        <v>42818</v>
      </c>
      <c r="D59" s="13" t="str">
        <f>INDEX(ｶﾚﾝﾀﾞｰ!$C$5:$QQ$44,VLOOKUP(初期入力!$D$4,初期入力!$I$3:$K$24,3,0),A59)</f>
        <v>木</v>
      </c>
      <c r="E59" s="89"/>
      <c r="F59" s="28"/>
      <c r="G59" s="11"/>
      <c r="H59" s="308"/>
      <c r="I59" s="309"/>
      <c r="J59" s="15"/>
      <c r="K59" s="13"/>
      <c r="L59" s="45"/>
      <c r="M59" s="12">
        <f t="shared" si="3"/>
        <v>42818</v>
      </c>
      <c r="N59" s="13" t="str">
        <f t="shared" si="3"/>
        <v>木</v>
      </c>
      <c r="O59" s="27">
        <f t="shared" si="3"/>
        <v>0</v>
      </c>
      <c r="P59" s="15">
        <f t="shared" si="4"/>
        <v>0</v>
      </c>
      <c r="Q59" s="29"/>
      <c r="R59" s="380"/>
      <c r="S59" s="381"/>
      <c r="T59" s="28"/>
      <c r="U59" s="29"/>
    </row>
    <row r="60" spans="1:21" ht="46.5" customHeight="1" x14ac:dyDescent="0.2">
      <c r="A60">
        <v>451</v>
      </c>
      <c r="C60" s="12">
        <v>42819</v>
      </c>
      <c r="D60" s="13" t="str">
        <f>INDEX(ｶﾚﾝﾀﾞｰ!$C$5:$QQ$44,VLOOKUP(初期入力!$D$4,初期入力!$I$3:$K$24,3,0),A60)</f>
        <v>金</v>
      </c>
      <c r="E60" s="89"/>
      <c r="F60" s="28"/>
      <c r="G60" s="13"/>
      <c r="H60" s="308"/>
      <c r="I60" s="309"/>
      <c r="J60" s="15"/>
      <c r="K60" s="13"/>
      <c r="L60" s="45"/>
      <c r="M60" s="12">
        <f t="shared" si="3"/>
        <v>42819</v>
      </c>
      <c r="N60" s="13" t="str">
        <f t="shared" si="3"/>
        <v>金</v>
      </c>
      <c r="O60" s="27">
        <f t="shared" si="3"/>
        <v>0</v>
      </c>
      <c r="P60" s="15">
        <f t="shared" si="4"/>
        <v>0</v>
      </c>
      <c r="Q60" s="29"/>
      <c r="R60" s="380"/>
      <c r="S60" s="381"/>
      <c r="T60" s="28"/>
      <c r="U60" s="29"/>
    </row>
    <row r="61" spans="1:21" ht="46.5" customHeight="1" x14ac:dyDescent="0.2">
      <c r="A61">
        <v>452</v>
      </c>
      <c r="C61" s="12">
        <v>42820</v>
      </c>
      <c r="D61" s="13" t="str">
        <f>INDEX(ｶﾚﾝﾀﾞｰ!$C$5:$QQ$44,VLOOKUP(初期入力!$D$4,初期入力!$I$3:$K$24,3,0),A61)</f>
        <v>土</v>
      </c>
      <c r="E61" s="89"/>
      <c r="F61" s="28"/>
      <c r="G61" s="13"/>
      <c r="H61" s="308"/>
      <c r="I61" s="309"/>
      <c r="J61" s="15"/>
      <c r="K61" s="13"/>
      <c r="L61" s="45"/>
      <c r="M61" s="12">
        <f t="shared" si="3"/>
        <v>42820</v>
      </c>
      <c r="N61" s="13" t="str">
        <f t="shared" si="3"/>
        <v>土</v>
      </c>
      <c r="O61" s="27">
        <f t="shared" si="3"/>
        <v>0</v>
      </c>
      <c r="P61" s="15">
        <f t="shared" si="4"/>
        <v>0</v>
      </c>
      <c r="Q61" s="29"/>
      <c r="R61" s="380"/>
      <c r="S61" s="381"/>
      <c r="T61" s="28"/>
      <c r="U61" s="29"/>
    </row>
    <row r="62" spans="1:21" ht="46.5" customHeight="1" x14ac:dyDescent="0.2">
      <c r="A62">
        <v>453</v>
      </c>
      <c r="C62" s="12">
        <v>42821</v>
      </c>
      <c r="D62" s="13" t="str">
        <f>INDEX(ｶﾚﾝﾀﾞｰ!$C$5:$QQ$44,VLOOKUP(初期入力!$D$4,初期入力!$I$3:$K$24,3,0),A62)</f>
        <v>日</v>
      </c>
      <c r="E62" s="89"/>
      <c r="F62" s="28"/>
      <c r="G62" s="13"/>
      <c r="H62" s="308"/>
      <c r="I62" s="309"/>
      <c r="J62" s="15"/>
      <c r="K62" s="13"/>
      <c r="L62" s="45"/>
      <c r="M62" s="12">
        <f t="shared" si="3"/>
        <v>42821</v>
      </c>
      <c r="N62" s="13" t="str">
        <f t="shared" si="3"/>
        <v>日</v>
      </c>
      <c r="O62" s="27">
        <f t="shared" si="3"/>
        <v>0</v>
      </c>
      <c r="P62" s="15">
        <f t="shared" si="4"/>
        <v>0</v>
      </c>
      <c r="Q62" s="29"/>
      <c r="R62" s="380"/>
      <c r="S62" s="381"/>
      <c r="T62" s="28"/>
      <c r="U62" s="29"/>
    </row>
    <row r="63" spans="1:21" ht="46.5" customHeight="1" x14ac:dyDescent="0.2">
      <c r="A63">
        <v>454</v>
      </c>
      <c r="C63" s="12">
        <v>42822</v>
      </c>
      <c r="D63" s="13" t="str">
        <f>INDEX(ｶﾚﾝﾀﾞｰ!$C$5:$QQ$44,VLOOKUP(初期入力!$D$4,初期入力!$I$3:$K$24,3,0),A63)</f>
        <v>月</v>
      </c>
      <c r="E63" s="89"/>
      <c r="F63" s="28"/>
      <c r="G63" s="13"/>
      <c r="H63" s="308"/>
      <c r="I63" s="309"/>
      <c r="J63" s="15"/>
      <c r="K63" s="13"/>
      <c r="L63" s="45"/>
      <c r="M63" s="12">
        <f t="shared" si="3"/>
        <v>42822</v>
      </c>
      <c r="N63" s="13" t="str">
        <f t="shared" si="3"/>
        <v>月</v>
      </c>
      <c r="O63" s="27">
        <f t="shared" si="3"/>
        <v>0</v>
      </c>
      <c r="P63" s="15">
        <f t="shared" si="4"/>
        <v>0</v>
      </c>
      <c r="Q63" s="29"/>
      <c r="R63" s="380"/>
      <c r="S63" s="381"/>
      <c r="T63" s="28"/>
      <c r="U63" s="29"/>
    </row>
    <row r="64" spans="1:21" ht="46.5" customHeight="1" x14ac:dyDescent="0.2">
      <c r="A64">
        <v>455</v>
      </c>
      <c r="C64" s="12">
        <v>42823</v>
      </c>
      <c r="D64" s="13" t="str">
        <f>INDEX(ｶﾚﾝﾀﾞｰ!$C$5:$QQ$44,VLOOKUP(初期入力!$D$4,初期入力!$I$3:$K$24,3,0),A64)</f>
        <v>火</v>
      </c>
      <c r="E64" s="89"/>
      <c r="F64" s="28"/>
      <c r="G64" s="13"/>
      <c r="H64" s="308"/>
      <c r="I64" s="309"/>
      <c r="J64" s="15"/>
      <c r="K64" s="13"/>
      <c r="L64" s="45"/>
      <c r="M64" s="12">
        <f t="shared" si="3"/>
        <v>42823</v>
      </c>
      <c r="N64" s="13" t="str">
        <f t="shared" si="3"/>
        <v>火</v>
      </c>
      <c r="O64" s="27">
        <f t="shared" si="3"/>
        <v>0</v>
      </c>
      <c r="P64" s="15">
        <f t="shared" si="4"/>
        <v>0</v>
      </c>
      <c r="Q64" s="29"/>
      <c r="R64" s="380"/>
      <c r="S64" s="381"/>
      <c r="T64" s="28"/>
      <c r="U64" s="29"/>
    </row>
    <row r="65" spans="1:21" ht="46.5" customHeight="1" x14ac:dyDescent="0.2">
      <c r="A65">
        <v>456</v>
      </c>
      <c r="C65" s="12">
        <v>42824</v>
      </c>
      <c r="D65" s="13" t="str">
        <f>INDEX(ｶﾚﾝﾀﾞｰ!$C$5:$QQ$44,VLOOKUP(初期入力!$D$4,初期入力!$I$3:$K$24,3,0),A65)</f>
        <v>水</v>
      </c>
      <c r="E65" s="89"/>
      <c r="F65" s="28"/>
      <c r="G65" s="13"/>
      <c r="H65" s="308"/>
      <c r="I65" s="309"/>
      <c r="J65" s="15"/>
      <c r="K65" s="13"/>
      <c r="L65" s="45"/>
      <c r="M65" s="12">
        <f t="shared" si="3"/>
        <v>42824</v>
      </c>
      <c r="N65" s="13" t="str">
        <f t="shared" si="3"/>
        <v>水</v>
      </c>
      <c r="O65" s="27">
        <f t="shared" si="3"/>
        <v>0</v>
      </c>
      <c r="P65" s="15">
        <f t="shared" si="4"/>
        <v>0</v>
      </c>
      <c r="Q65" s="29"/>
      <c r="R65" s="380"/>
      <c r="S65" s="381"/>
      <c r="T65" s="28"/>
      <c r="U65" s="29"/>
    </row>
    <row r="66" spans="1:21" ht="46.5" customHeight="1" x14ac:dyDescent="0.2">
      <c r="A66">
        <v>457</v>
      </c>
      <c r="C66" s="12">
        <v>42825</v>
      </c>
      <c r="D66" s="13" t="str">
        <f>INDEX(ｶﾚﾝﾀﾞｰ!$C$5:$QQ$44,VLOOKUP(初期入力!$D$4,初期入力!$I$3:$K$24,3,0),A66)</f>
        <v>木</v>
      </c>
      <c r="E66" s="89"/>
      <c r="F66" s="28"/>
      <c r="G66" s="13"/>
      <c r="H66" s="308"/>
      <c r="I66" s="309"/>
      <c r="J66" s="15"/>
      <c r="K66" s="13"/>
      <c r="L66" s="45"/>
      <c r="M66" s="12">
        <f t="shared" si="3"/>
        <v>42825</v>
      </c>
      <c r="N66" s="13" t="str">
        <f t="shared" si="3"/>
        <v>木</v>
      </c>
      <c r="O66" s="27">
        <f t="shared" si="3"/>
        <v>0</v>
      </c>
      <c r="P66" s="15">
        <f t="shared" si="4"/>
        <v>0</v>
      </c>
      <c r="Q66" s="29"/>
      <c r="R66" s="380"/>
      <c r="S66" s="381"/>
      <c r="T66" s="28"/>
      <c r="U66" s="29"/>
    </row>
    <row r="67" spans="1:21" ht="25.5" customHeight="1" x14ac:dyDescent="0.2">
      <c r="C67" s="140" t="s">
        <v>131</v>
      </c>
      <c r="D67" s="140"/>
      <c r="E67" s="140"/>
      <c r="F67" s="140"/>
      <c r="G67" s="140"/>
      <c r="H67" s="140"/>
      <c r="I67" s="140"/>
      <c r="J67" s="140"/>
      <c r="K67" s="140"/>
      <c r="L67" s="140"/>
      <c r="M67" s="140" t="s">
        <v>131</v>
      </c>
      <c r="N67" s="140"/>
      <c r="O67" s="140"/>
      <c r="P67" s="140"/>
      <c r="Q67" s="140"/>
      <c r="R67" s="140"/>
      <c r="S67" s="140"/>
      <c r="T67" s="140"/>
      <c r="U67" s="140"/>
    </row>
    <row r="68" spans="1:21" x14ac:dyDescent="0.2">
      <c r="C68" s="14"/>
      <c r="M68" s="14"/>
    </row>
    <row r="69" spans="1:21" ht="14" x14ac:dyDescent="0.2">
      <c r="C69" s="9" t="s">
        <v>25</v>
      </c>
      <c r="M69" s="9" t="s">
        <v>25</v>
      </c>
    </row>
    <row r="70" spans="1:21" ht="22.5" customHeight="1" x14ac:dyDescent="0.2">
      <c r="C70" s="43"/>
      <c r="D70" s="34"/>
      <c r="E70" s="34"/>
      <c r="F70" s="34"/>
      <c r="G70" s="34"/>
      <c r="H70" s="34"/>
      <c r="I70" s="34"/>
      <c r="J70" s="34"/>
      <c r="K70" s="34"/>
      <c r="L70" s="46"/>
      <c r="M70" s="43"/>
      <c r="N70" s="34"/>
      <c r="O70" s="34"/>
      <c r="P70" s="34"/>
      <c r="Q70" s="34"/>
      <c r="R70" s="34"/>
      <c r="S70" s="34"/>
      <c r="T70" s="34"/>
      <c r="U70" s="34"/>
    </row>
    <row r="71" spans="1:21" ht="22.5" customHeight="1" x14ac:dyDescent="0.2">
      <c r="C71" s="44"/>
      <c r="D71" s="35"/>
      <c r="E71" s="35"/>
      <c r="F71" s="35"/>
      <c r="G71" s="35"/>
      <c r="H71" s="35"/>
      <c r="I71" s="35"/>
      <c r="J71" s="35"/>
      <c r="K71" s="35"/>
      <c r="L71" s="46"/>
      <c r="M71" s="44"/>
      <c r="N71" s="35"/>
      <c r="O71" s="35"/>
      <c r="P71" s="35"/>
      <c r="Q71" s="35"/>
      <c r="R71" s="35"/>
      <c r="S71" s="35"/>
      <c r="T71" s="35"/>
      <c r="U71" s="35"/>
    </row>
    <row r="72" spans="1:21" ht="22.5" customHeight="1" x14ac:dyDescent="0.2">
      <c r="C72" s="44"/>
      <c r="D72" s="35"/>
      <c r="E72" s="35"/>
      <c r="F72" s="35"/>
      <c r="G72" s="35"/>
      <c r="H72" s="35"/>
      <c r="I72" s="35"/>
      <c r="J72" s="35"/>
      <c r="K72" s="35"/>
      <c r="L72" s="46"/>
      <c r="M72" s="44"/>
      <c r="N72" s="35"/>
      <c r="O72" s="35"/>
      <c r="P72" s="35"/>
      <c r="Q72" s="35"/>
      <c r="R72" s="35"/>
      <c r="S72" s="35"/>
      <c r="T72" s="35"/>
      <c r="U72" s="35"/>
    </row>
    <row r="73" spans="1:21" ht="22.5" customHeight="1" x14ac:dyDescent="0.2">
      <c r="C73" s="44"/>
      <c r="D73" s="35"/>
      <c r="E73" s="35"/>
      <c r="F73" s="35"/>
      <c r="G73" s="35"/>
      <c r="H73" s="35"/>
      <c r="I73" s="35"/>
      <c r="J73" s="35"/>
      <c r="K73" s="35"/>
      <c r="L73" s="46"/>
      <c r="M73" s="44"/>
      <c r="N73" s="35"/>
      <c r="O73" s="35"/>
      <c r="P73" s="35"/>
      <c r="Q73" s="35"/>
      <c r="R73" s="35"/>
      <c r="S73" s="35"/>
      <c r="T73" s="35"/>
      <c r="U73" s="35"/>
    </row>
    <row r="74" spans="1:21" ht="11.25" customHeight="1" x14ac:dyDescent="0.2">
      <c r="C74" s="47"/>
      <c r="D74" s="46"/>
      <c r="E74" s="46"/>
      <c r="F74" s="46"/>
      <c r="G74" s="46"/>
      <c r="H74" s="46"/>
      <c r="I74" s="46"/>
      <c r="J74" s="46"/>
      <c r="K74" s="46"/>
      <c r="L74" s="46"/>
      <c r="M74" s="47"/>
      <c r="N74" s="46"/>
      <c r="O74" s="46"/>
      <c r="P74" s="46"/>
      <c r="Q74" s="46"/>
      <c r="R74" s="46"/>
      <c r="S74" s="46"/>
      <c r="T74" s="46"/>
      <c r="U74" s="46"/>
    </row>
    <row r="75" spans="1:21" x14ac:dyDescent="0.2">
      <c r="C75" s="8"/>
      <c r="M75" s="8"/>
    </row>
  </sheetData>
  <sheetProtection sheet="1" objects="1" scenarios="1"/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F00-000000000000}">
      <formula1>$X$5:$X$7</formula1>
    </dataValidation>
    <dataValidation type="list" allowBlank="1" showInputMessage="1" showErrorMessage="1" sqref="F16:F26 T56:T66 F36:F46 T16:T26 F56:F66 T36:T46" xr:uid="{00000000-0002-0000-0F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62"/>
  <sheetViews>
    <sheetView showZeros="0" view="pageBreakPreview" zoomScale="75" zoomScaleNormal="100" workbookViewId="0">
      <selection activeCell="J33" sqref="J33"/>
    </sheetView>
  </sheetViews>
  <sheetFormatPr defaultColWidth="9" defaultRowHeight="13" x14ac:dyDescent="0.2"/>
  <cols>
    <col min="1" max="2" width="6.1796875" style="49" customWidth="1"/>
    <col min="3" max="3" width="8.6328125" style="49" customWidth="1"/>
    <col min="4" max="4" width="8.6328125" style="50" customWidth="1"/>
    <col min="5" max="13" width="8.6328125" style="49" customWidth="1"/>
    <col min="14" max="16384" width="9" style="49"/>
  </cols>
  <sheetData>
    <row r="1" spans="1:13" x14ac:dyDescent="0.2">
      <c r="A1" s="49" t="s">
        <v>61</v>
      </c>
    </row>
    <row r="2" spans="1:13" ht="14" x14ac:dyDescent="0.2">
      <c r="D2" s="395" t="s">
        <v>62</v>
      </c>
      <c r="E2" s="395"/>
      <c r="F2" s="395"/>
      <c r="G2" s="395"/>
      <c r="H2" s="395"/>
      <c r="I2" s="395"/>
      <c r="J2" s="395"/>
    </row>
    <row r="4" spans="1:13" ht="30" customHeight="1" x14ac:dyDescent="0.2">
      <c r="A4" s="396" t="s">
        <v>63</v>
      </c>
      <c r="B4" s="391"/>
      <c r="C4" s="391"/>
      <c r="D4" s="172" t="s">
        <v>64</v>
      </c>
      <c r="E4" s="182" t="s">
        <v>204</v>
      </c>
      <c r="F4" s="182" t="s">
        <v>205</v>
      </c>
      <c r="G4" s="182" t="s">
        <v>206</v>
      </c>
      <c r="H4" s="182" t="s">
        <v>207</v>
      </c>
      <c r="I4" s="182" t="s">
        <v>208</v>
      </c>
      <c r="J4" s="182" t="s">
        <v>209</v>
      </c>
      <c r="K4" s="182"/>
      <c r="L4" s="182" t="s">
        <v>65</v>
      </c>
      <c r="M4" s="182" t="s">
        <v>66</v>
      </c>
    </row>
    <row r="5" spans="1:13" ht="30" customHeight="1" x14ac:dyDescent="0.2">
      <c r="A5" s="391"/>
      <c r="B5" s="391"/>
      <c r="C5" s="391"/>
      <c r="D5" s="173" t="s">
        <v>67</v>
      </c>
      <c r="E5" s="172" t="s">
        <v>210</v>
      </c>
      <c r="F5" s="172" t="s">
        <v>210</v>
      </c>
      <c r="G5" s="172"/>
      <c r="H5" s="172"/>
      <c r="I5" s="172"/>
      <c r="J5" s="172"/>
      <c r="K5" s="172"/>
      <c r="L5" s="172"/>
      <c r="M5" s="172"/>
    </row>
    <row r="6" spans="1:13" ht="30" customHeight="1" x14ac:dyDescent="0.2">
      <c r="A6" s="397" t="s">
        <v>211</v>
      </c>
      <c r="B6" s="398"/>
      <c r="C6" s="399"/>
      <c r="D6" s="172" t="s">
        <v>64</v>
      </c>
      <c r="E6" s="182" t="s">
        <v>204</v>
      </c>
      <c r="F6" s="182" t="s">
        <v>205</v>
      </c>
      <c r="G6" s="182" t="s">
        <v>206</v>
      </c>
      <c r="H6" s="182" t="s">
        <v>207</v>
      </c>
      <c r="I6" s="182" t="s">
        <v>208</v>
      </c>
      <c r="J6" s="182" t="s">
        <v>209</v>
      </c>
      <c r="K6" s="182" t="s">
        <v>212</v>
      </c>
      <c r="L6" s="182" t="s">
        <v>65</v>
      </c>
      <c r="M6" s="182" t="s">
        <v>66</v>
      </c>
    </row>
    <row r="7" spans="1:13" ht="30" customHeight="1" x14ac:dyDescent="0.2">
      <c r="A7" s="400"/>
      <c r="B7" s="401"/>
      <c r="C7" s="402"/>
      <c r="D7" s="173" t="s">
        <v>67</v>
      </c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3.25" x14ac:dyDescent="0.2">
      <c r="A8" s="51"/>
      <c r="B8" s="51"/>
      <c r="C8" s="51"/>
      <c r="D8" s="52"/>
      <c r="E8" s="51"/>
      <c r="F8" s="51"/>
      <c r="G8" s="51"/>
      <c r="H8" s="51"/>
      <c r="I8" s="51"/>
      <c r="J8" s="51"/>
      <c r="K8" s="51"/>
      <c r="L8" s="51"/>
      <c r="M8" s="51"/>
    </row>
    <row r="9" spans="1:13" s="53" customFormat="1" ht="18" customHeight="1" x14ac:dyDescent="0.2">
      <c r="A9" s="391" t="s">
        <v>68</v>
      </c>
      <c r="B9" s="391"/>
      <c r="C9" s="391"/>
      <c r="D9" s="388" t="str">
        <f>初期入力!D5</f>
        <v>経営体　○○地区　１工区</v>
      </c>
      <c r="E9" s="389"/>
      <c r="F9" s="389"/>
      <c r="G9" s="389"/>
      <c r="H9" s="389"/>
      <c r="I9" s="390"/>
      <c r="J9" s="396" t="s">
        <v>69</v>
      </c>
      <c r="K9" s="396"/>
      <c r="L9" s="403"/>
      <c r="M9" s="404"/>
    </row>
    <row r="10" spans="1:13" s="53" customFormat="1" ht="18" customHeight="1" x14ac:dyDescent="0.2">
      <c r="A10" s="407" t="s">
        <v>213</v>
      </c>
      <c r="B10" s="408"/>
      <c r="C10" s="409"/>
      <c r="D10" s="388" t="str">
        <f>初期入力!D6</f>
        <v>○○建設株式会社</v>
      </c>
      <c r="E10" s="389"/>
      <c r="F10" s="389"/>
      <c r="G10" s="389"/>
      <c r="H10" s="389"/>
      <c r="I10" s="390"/>
      <c r="J10" s="396"/>
      <c r="K10" s="396"/>
      <c r="L10" s="405"/>
      <c r="M10" s="406"/>
    </row>
    <row r="11" spans="1:13" s="53" customFormat="1" ht="18" customHeight="1" x14ac:dyDescent="0.2">
      <c r="A11" s="391" t="s">
        <v>70</v>
      </c>
      <c r="B11" s="391"/>
      <c r="C11" s="391"/>
      <c r="D11" s="392" t="s">
        <v>214</v>
      </c>
      <c r="E11" s="392"/>
      <c r="F11" s="392"/>
      <c r="G11" s="391" t="s">
        <v>71</v>
      </c>
      <c r="H11" s="391"/>
      <c r="I11" s="391"/>
      <c r="J11" s="393" t="s">
        <v>215</v>
      </c>
      <c r="K11" s="393"/>
      <c r="L11" s="393"/>
      <c r="M11" s="393"/>
    </row>
    <row r="12" spans="1:13" s="55" customFormat="1" ht="24" customHeight="1" x14ac:dyDescent="0.2">
      <c r="A12" s="54"/>
      <c r="B12" s="173" t="s">
        <v>72</v>
      </c>
      <c r="C12" s="174"/>
      <c r="D12" s="171"/>
      <c r="E12" s="394" t="s">
        <v>73</v>
      </c>
      <c r="F12" s="394"/>
      <c r="G12" s="394"/>
      <c r="H12" s="394"/>
      <c r="I12" s="394"/>
      <c r="J12" s="394"/>
      <c r="K12" s="175"/>
      <c r="L12" s="175"/>
      <c r="M12" s="176"/>
    </row>
    <row r="13" spans="1:13" s="53" customFormat="1" ht="24" customHeight="1" x14ac:dyDescent="0.2">
      <c r="A13" s="177"/>
      <c r="B13" s="385" t="str">
        <f>"現場代理人　"&amp;初期入力!D7</f>
        <v>現場代理人　○○　○○</v>
      </c>
      <c r="C13" s="183"/>
      <c r="D13" s="184"/>
      <c r="E13" s="185"/>
      <c r="F13" s="185"/>
      <c r="G13" s="185"/>
      <c r="H13" s="185"/>
      <c r="I13" s="185"/>
      <c r="J13" s="185"/>
      <c r="K13" s="185"/>
      <c r="L13" s="185"/>
      <c r="M13" s="186"/>
    </row>
    <row r="14" spans="1:13" s="53" customFormat="1" ht="24" customHeight="1" x14ac:dyDescent="0.2">
      <c r="A14" s="178"/>
      <c r="B14" s="386"/>
      <c r="C14" s="187" t="s">
        <v>281</v>
      </c>
      <c r="D14" s="188"/>
      <c r="E14" s="189"/>
      <c r="F14" s="189"/>
      <c r="G14" s="189"/>
      <c r="H14" s="189"/>
      <c r="I14" s="189"/>
      <c r="J14" s="189"/>
      <c r="K14" s="189"/>
      <c r="L14" s="189"/>
      <c r="M14" s="190"/>
    </row>
    <row r="15" spans="1:13" s="53" customFormat="1" ht="24" customHeight="1" x14ac:dyDescent="0.2">
      <c r="A15" s="178"/>
      <c r="B15" s="386"/>
      <c r="C15" s="191"/>
      <c r="D15" s="192"/>
      <c r="E15" s="193"/>
      <c r="F15" s="193"/>
      <c r="G15" s="193"/>
      <c r="H15" s="193"/>
      <c r="I15" s="193"/>
      <c r="J15" s="193"/>
      <c r="K15" s="193"/>
      <c r="L15" s="193"/>
      <c r="M15" s="194"/>
    </row>
    <row r="16" spans="1:13" s="53" customFormat="1" ht="24" customHeight="1" x14ac:dyDescent="0.2">
      <c r="A16" s="178" t="s">
        <v>216</v>
      </c>
      <c r="B16" s="386"/>
      <c r="C16" s="191" t="s">
        <v>282</v>
      </c>
      <c r="D16" s="192"/>
      <c r="E16" s="193"/>
      <c r="F16" s="193"/>
      <c r="G16" s="193"/>
      <c r="H16" s="193"/>
      <c r="I16" s="193"/>
      <c r="J16" s="193"/>
      <c r="K16" s="193"/>
      <c r="L16" s="193"/>
      <c r="M16" s="194"/>
    </row>
    <row r="17" spans="1:13" s="53" customFormat="1" ht="24" customHeight="1" x14ac:dyDescent="0.2">
      <c r="A17" s="178"/>
      <c r="B17" s="386"/>
      <c r="C17" s="191" t="s">
        <v>283</v>
      </c>
      <c r="D17" s="192"/>
      <c r="E17" s="193"/>
      <c r="F17" s="193"/>
      <c r="G17" s="193"/>
      <c r="H17" s="193"/>
      <c r="I17" s="193"/>
      <c r="J17" s="193"/>
      <c r="K17" s="193"/>
      <c r="L17" s="193"/>
      <c r="M17" s="194"/>
    </row>
    <row r="18" spans="1:13" s="53" customFormat="1" ht="24" customHeight="1" x14ac:dyDescent="0.2">
      <c r="A18" s="178"/>
      <c r="B18" s="386"/>
      <c r="C18" s="191" t="s">
        <v>284</v>
      </c>
      <c r="D18" s="192"/>
      <c r="E18" s="193"/>
      <c r="F18" s="193"/>
      <c r="G18" s="193"/>
      <c r="H18" s="193"/>
      <c r="I18" s="193"/>
      <c r="J18" s="193"/>
      <c r="K18" s="193"/>
      <c r="L18" s="193"/>
      <c r="M18" s="194"/>
    </row>
    <row r="19" spans="1:13" s="53" customFormat="1" ht="24" customHeight="1" x14ac:dyDescent="0.2">
      <c r="A19" s="178" t="s">
        <v>217</v>
      </c>
      <c r="B19" s="386"/>
      <c r="C19" s="195"/>
      <c r="D19" s="192"/>
      <c r="E19" s="193"/>
      <c r="F19" s="193"/>
      <c r="G19" s="193"/>
      <c r="H19" s="193"/>
      <c r="I19" s="193"/>
      <c r="J19" s="193"/>
      <c r="K19" s="193"/>
      <c r="L19" s="193"/>
      <c r="M19" s="194"/>
    </row>
    <row r="20" spans="1:13" s="53" customFormat="1" ht="24" customHeight="1" x14ac:dyDescent="0.2">
      <c r="A20" s="178"/>
      <c r="B20" s="386"/>
      <c r="C20" s="191" t="s">
        <v>285</v>
      </c>
      <c r="D20" s="192"/>
      <c r="E20" s="193"/>
      <c r="F20" s="193"/>
      <c r="G20" s="193"/>
      <c r="H20" s="193"/>
      <c r="I20" s="193"/>
      <c r="J20" s="193"/>
      <c r="K20" s="193"/>
      <c r="L20" s="193"/>
      <c r="M20" s="194"/>
    </row>
    <row r="21" spans="1:13" s="53" customFormat="1" ht="24" customHeight="1" x14ac:dyDescent="0.2">
      <c r="A21" s="178"/>
      <c r="B21" s="386"/>
      <c r="C21" s="196" t="s">
        <v>286</v>
      </c>
      <c r="D21" s="197"/>
      <c r="E21" s="193"/>
      <c r="F21" s="193"/>
      <c r="G21" s="193"/>
      <c r="H21" s="193"/>
      <c r="I21" s="193"/>
      <c r="J21" s="193"/>
      <c r="K21" s="193"/>
      <c r="L21" s="193"/>
      <c r="M21" s="194"/>
    </row>
    <row r="22" spans="1:13" s="53" customFormat="1" ht="24" customHeight="1" x14ac:dyDescent="0.2">
      <c r="A22" s="178" t="s">
        <v>218</v>
      </c>
      <c r="B22" s="386"/>
      <c r="C22" s="196"/>
      <c r="D22" s="197"/>
      <c r="E22" s="193"/>
      <c r="F22" s="193"/>
      <c r="G22" s="193"/>
      <c r="H22" s="193"/>
      <c r="I22" s="193"/>
      <c r="J22" s="193"/>
      <c r="K22" s="193"/>
      <c r="L22" s="193"/>
      <c r="M22" s="194"/>
    </row>
    <row r="23" spans="1:13" s="53" customFormat="1" ht="24" customHeight="1" x14ac:dyDescent="0.2">
      <c r="A23" s="178"/>
      <c r="B23" s="386"/>
      <c r="C23" s="196"/>
      <c r="D23" s="197"/>
      <c r="E23" s="193"/>
      <c r="F23" s="193"/>
      <c r="G23" s="193"/>
      <c r="H23" s="193"/>
      <c r="I23" s="193"/>
      <c r="J23" s="193"/>
      <c r="K23" s="193"/>
      <c r="L23" s="193"/>
      <c r="M23" s="194"/>
    </row>
    <row r="24" spans="1:13" s="53" customFormat="1" ht="24" customHeight="1" x14ac:dyDescent="0.2">
      <c r="A24" s="178"/>
      <c r="B24" s="386"/>
      <c r="C24" s="196"/>
      <c r="D24" s="197"/>
      <c r="E24" s="193"/>
      <c r="F24" s="193"/>
      <c r="G24" s="193"/>
      <c r="H24" s="193"/>
      <c r="I24" s="193"/>
      <c r="J24" s="193"/>
      <c r="K24" s="193"/>
      <c r="L24" s="193"/>
      <c r="M24" s="194"/>
    </row>
    <row r="25" spans="1:13" s="53" customFormat="1" ht="24" customHeight="1" x14ac:dyDescent="0.2">
      <c r="A25" s="178" t="s">
        <v>219</v>
      </c>
      <c r="B25" s="386"/>
      <c r="C25" s="196"/>
      <c r="D25" s="197"/>
      <c r="E25" s="193"/>
      <c r="F25" s="193"/>
      <c r="G25" s="193"/>
      <c r="H25" s="193"/>
      <c r="I25" s="193"/>
      <c r="J25" s="193"/>
      <c r="K25" s="193"/>
      <c r="L25" s="193"/>
      <c r="M25" s="194"/>
    </row>
    <row r="26" spans="1:13" s="53" customFormat="1" ht="24" customHeight="1" x14ac:dyDescent="0.2">
      <c r="A26" s="178"/>
      <c r="B26" s="386"/>
      <c r="C26" s="196"/>
      <c r="D26" s="197"/>
      <c r="E26" s="193"/>
      <c r="F26" s="193"/>
      <c r="G26" s="193"/>
      <c r="H26" s="193"/>
      <c r="I26" s="193"/>
      <c r="J26" s="193"/>
      <c r="K26" s="193"/>
      <c r="L26" s="193"/>
      <c r="M26" s="194"/>
    </row>
    <row r="27" spans="1:13" s="53" customFormat="1" ht="24" customHeight="1" x14ac:dyDescent="0.2">
      <c r="A27" s="178"/>
      <c r="B27" s="386"/>
      <c r="C27" s="196"/>
      <c r="D27" s="197"/>
      <c r="E27" s="193"/>
      <c r="F27" s="193"/>
      <c r="G27" s="193"/>
      <c r="H27" s="193"/>
      <c r="I27" s="193"/>
      <c r="J27" s="193"/>
      <c r="K27" s="193"/>
      <c r="L27" s="193"/>
      <c r="M27" s="194"/>
    </row>
    <row r="28" spans="1:13" s="53" customFormat="1" ht="24" customHeight="1" x14ac:dyDescent="0.2">
      <c r="A28" s="179"/>
      <c r="B28" s="387"/>
      <c r="C28" s="198"/>
      <c r="D28" s="199"/>
      <c r="E28" s="200"/>
      <c r="F28" s="200"/>
      <c r="G28" s="200"/>
      <c r="H28" s="200"/>
      <c r="I28" s="200"/>
      <c r="J28" s="200"/>
      <c r="K28" s="200"/>
      <c r="L28" s="200"/>
      <c r="M28" s="201"/>
    </row>
    <row r="29" spans="1:13" s="53" customFormat="1" ht="24" customHeight="1" x14ac:dyDescent="0.2">
      <c r="A29" s="177"/>
      <c r="B29" s="385" t="str">
        <f>"工事監督員　"&amp;初期入力!D13</f>
        <v>工事監督員　○○　○○</v>
      </c>
      <c r="C29" s="183"/>
      <c r="D29" s="184"/>
      <c r="E29" s="185"/>
      <c r="F29" s="185"/>
      <c r="G29" s="185"/>
      <c r="H29" s="185"/>
      <c r="I29" s="185"/>
      <c r="J29" s="185"/>
      <c r="K29" s="185"/>
      <c r="L29" s="185"/>
      <c r="M29" s="186"/>
    </row>
    <row r="30" spans="1:13" s="53" customFormat="1" ht="24" customHeight="1" x14ac:dyDescent="0.2">
      <c r="A30" s="178"/>
      <c r="B30" s="386"/>
      <c r="C30" s="195"/>
      <c r="D30" s="197"/>
      <c r="E30" s="193"/>
      <c r="F30" s="193"/>
      <c r="G30" s="193"/>
      <c r="H30" s="193"/>
      <c r="I30" s="193"/>
      <c r="J30" s="193"/>
      <c r="K30" s="193"/>
      <c r="L30" s="193"/>
      <c r="M30" s="194"/>
    </row>
    <row r="31" spans="1:13" s="53" customFormat="1" ht="24" customHeight="1" x14ac:dyDescent="0.2">
      <c r="A31" s="178" t="s">
        <v>220</v>
      </c>
      <c r="B31" s="386"/>
      <c r="C31" s="196" t="s">
        <v>282</v>
      </c>
      <c r="D31" s="197"/>
      <c r="E31" s="193"/>
      <c r="F31" s="193"/>
      <c r="G31" s="193"/>
      <c r="H31" s="193"/>
      <c r="I31" s="193"/>
      <c r="J31" s="193"/>
      <c r="K31" s="193"/>
      <c r="L31" s="193"/>
      <c r="M31" s="194"/>
    </row>
    <row r="32" spans="1:13" s="53" customFormat="1" ht="24" customHeight="1" x14ac:dyDescent="0.2">
      <c r="A32" s="178"/>
      <c r="B32" s="386"/>
      <c r="C32" s="196" t="s">
        <v>287</v>
      </c>
      <c r="D32" s="193"/>
      <c r="E32" s="193"/>
      <c r="F32" s="193"/>
      <c r="G32" s="193"/>
      <c r="H32" s="193"/>
      <c r="I32" s="193"/>
      <c r="J32" s="193"/>
      <c r="K32" s="193"/>
      <c r="L32" s="193"/>
      <c r="M32" s="194"/>
    </row>
    <row r="33" spans="1:13" s="53" customFormat="1" ht="24" customHeight="1" x14ac:dyDescent="0.2">
      <c r="A33" s="178"/>
      <c r="B33" s="386"/>
      <c r="C33" s="196" t="s">
        <v>288</v>
      </c>
      <c r="D33" s="197"/>
      <c r="E33" s="193"/>
      <c r="F33" s="193"/>
      <c r="G33" s="193"/>
      <c r="H33" s="193"/>
      <c r="I33" s="193"/>
      <c r="J33" s="193"/>
      <c r="K33" s="193"/>
      <c r="L33" s="193"/>
      <c r="M33" s="194"/>
    </row>
    <row r="34" spans="1:13" s="53" customFormat="1" ht="24" customHeight="1" x14ac:dyDescent="0.2">
      <c r="A34" s="178" t="s">
        <v>221</v>
      </c>
      <c r="B34" s="386"/>
      <c r="C34" s="196" t="s">
        <v>89</v>
      </c>
      <c r="D34" s="197"/>
      <c r="E34" s="193"/>
      <c r="F34" s="193"/>
      <c r="G34" s="193"/>
      <c r="H34" s="193"/>
      <c r="I34" s="193"/>
      <c r="J34" s="193"/>
      <c r="K34" s="193"/>
      <c r="L34" s="193"/>
      <c r="M34" s="194"/>
    </row>
    <row r="35" spans="1:13" s="53" customFormat="1" ht="24" customHeight="1" x14ac:dyDescent="0.2">
      <c r="A35" s="178"/>
      <c r="B35" s="386"/>
      <c r="C35" s="191" t="s">
        <v>289</v>
      </c>
      <c r="D35" s="197"/>
      <c r="E35" s="193"/>
      <c r="F35" s="193"/>
      <c r="G35" s="193"/>
      <c r="H35" s="193"/>
      <c r="I35" s="193"/>
      <c r="J35" s="193"/>
      <c r="K35" s="193"/>
      <c r="L35" s="193"/>
      <c r="M35" s="194"/>
    </row>
    <row r="36" spans="1:13" s="53" customFormat="1" ht="24" customHeight="1" x14ac:dyDescent="0.2">
      <c r="A36" s="178"/>
      <c r="B36" s="386"/>
      <c r="C36" s="195"/>
      <c r="D36" s="193"/>
      <c r="E36" s="193"/>
      <c r="F36" s="193"/>
      <c r="G36" s="193"/>
      <c r="H36" s="193"/>
      <c r="I36" s="193"/>
      <c r="J36" s="193"/>
      <c r="K36" s="193"/>
      <c r="L36" s="193"/>
      <c r="M36" s="194"/>
    </row>
    <row r="37" spans="1:13" s="53" customFormat="1" ht="24" customHeight="1" x14ac:dyDescent="0.2">
      <c r="A37" s="178" t="s">
        <v>218</v>
      </c>
      <c r="B37" s="386"/>
      <c r="C37" s="196" t="s">
        <v>285</v>
      </c>
      <c r="D37" s="193"/>
      <c r="E37" s="193"/>
      <c r="F37" s="193"/>
      <c r="G37" s="193"/>
      <c r="H37" s="193"/>
      <c r="I37" s="193"/>
      <c r="J37" s="193"/>
      <c r="K37" s="193"/>
      <c r="L37" s="193"/>
      <c r="M37" s="194"/>
    </row>
    <row r="38" spans="1:13" s="53" customFormat="1" ht="24" customHeight="1" x14ac:dyDescent="0.2">
      <c r="A38" s="178"/>
      <c r="B38" s="386"/>
      <c r="C38" s="196" t="s">
        <v>290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4"/>
    </row>
    <row r="39" spans="1:13" s="53" customFormat="1" ht="24" customHeight="1" x14ac:dyDescent="0.2">
      <c r="A39" s="178"/>
      <c r="B39" s="386"/>
      <c r="C39" s="196" t="s">
        <v>291</v>
      </c>
      <c r="D39" s="193"/>
      <c r="E39" s="193"/>
      <c r="F39" s="193"/>
      <c r="G39" s="193"/>
      <c r="H39" s="193"/>
      <c r="I39" s="193"/>
      <c r="J39" s="193"/>
      <c r="K39" s="193"/>
      <c r="L39" s="193"/>
      <c r="M39" s="194"/>
    </row>
    <row r="40" spans="1:13" s="53" customFormat="1" ht="24" customHeight="1" x14ac:dyDescent="0.2">
      <c r="A40" s="178" t="s">
        <v>219</v>
      </c>
      <c r="B40" s="386"/>
      <c r="C40" s="196"/>
      <c r="D40" s="193"/>
      <c r="E40" s="193"/>
      <c r="F40" s="193"/>
      <c r="G40" s="193"/>
      <c r="H40" s="193"/>
      <c r="I40" s="193"/>
      <c r="J40" s="193"/>
      <c r="K40" s="193"/>
      <c r="L40" s="193"/>
      <c r="M40" s="194"/>
    </row>
    <row r="41" spans="1:13" s="53" customFormat="1" ht="24" customHeight="1" x14ac:dyDescent="0.2">
      <c r="A41" s="178"/>
      <c r="B41" s="386"/>
      <c r="C41" s="202"/>
      <c r="D41" s="203"/>
      <c r="E41" s="189"/>
      <c r="F41" s="189"/>
      <c r="G41" s="189"/>
      <c r="H41" s="189"/>
      <c r="I41" s="189"/>
      <c r="J41" s="189"/>
      <c r="K41" s="189"/>
      <c r="L41" s="189"/>
      <c r="M41" s="190"/>
    </row>
    <row r="42" spans="1:13" s="53" customFormat="1" ht="24" customHeight="1" x14ac:dyDescent="0.2">
      <c r="A42" s="179"/>
      <c r="B42" s="387"/>
      <c r="C42" s="198"/>
      <c r="D42" s="200"/>
      <c r="E42" s="200"/>
      <c r="F42" s="200"/>
      <c r="G42" s="200"/>
      <c r="H42" s="200"/>
      <c r="I42" s="200"/>
      <c r="J42" s="200"/>
      <c r="K42" s="200"/>
      <c r="L42" s="200"/>
      <c r="M42" s="201"/>
    </row>
    <row r="43" spans="1:13" s="53" customFormat="1" ht="12" x14ac:dyDescent="0.2">
      <c r="D43" s="55"/>
    </row>
    <row r="44" spans="1:13" s="53" customFormat="1" ht="12" x14ac:dyDescent="0.2">
      <c r="C44" s="181" t="s">
        <v>82</v>
      </c>
      <c r="D44" s="180"/>
    </row>
    <row r="45" spans="1:13" s="53" customFormat="1" ht="12" x14ac:dyDescent="0.2">
      <c r="C45" s="180"/>
      <c r="D45" s="180" t="s">
        <v>74</v>
      </c>
    </row>
    <row r="46" spans="1:13" s="53" customFormat="1" ht="12" x14ac:dyDescent="0.2">
      <c r="C46" s="180"/>
      <c r="D46" s="180" t="s">
        <v>75</v>
      </c>
    </row>
    <row r="47" spans="1:13" s="53" customFormat="1" ht="12" x14ac:dyDescent="0.2">
      <c r="C47" s="180"/>
      <c r="D47" s="180" t="s">
        <v>76</v>
      </c>
    </row>
    <row r="48" spans="1:13" s="53" customFormat="1" ht="12" x14ac:dyDescent="0.2">
      <c r="D48" s="55"/>
    </row>
    <row r="49" spans="4:4" s="53" customFormat="1" ht="12" x14ac:dyDescent="0.2">
      <c r="D49" s="55"/>
    </row>
    <row r="50" spans="4:4" s="53" customFormat="1" ht="12" x14ac:dyDescent="0.2">
      <c r="D50" s="55"/>
    </row>
    <row r="51" spans="4:4" s="53" customFormat="1" ht="12" x14ac:dyDescent="0.2">
      <c r="D51" s="55"/>
    </row>
    <row r="52" spans="4:4" s="53" customFormat="1" ht="12" x14ac:dyDescent="0.2">
      <c r="D52" s="55"/>
    </row>
    <row r="53" spans="4:4" s="53" customFormat="1" ht="12" x14ac:dyDescent="0.2">
      <c r="D53" s="55"/>
    </row>
    <row r="54" spans="4:4" s="53" customFormat="1" ht="12" x14ac:dyDescent="0.2">
      <c r="D54" s="55"/>
    </row>
    <row r="55" spans="4:4" s="53" customFormat="1" ht="12" x14ac:dyDescent="0.2">
      <c r="D55" s="55"/>
    </row>
    <row r="56" spans="4:4" s="53" customFormat="1" ht="12" x14ac:dyDescent="0.2">
      <c r="D56" s="55"/>
    </row>
    <row r="57" spans="4:4" s="53" customFormat="1" ht="12" x14ac:dyDescent="0.2">
      <c r="D57" s="55"/>
    </row>
    <row r="58" spans="4:4" s="53" customFormat="1" ht="12" x14ac:dyDescent="0.2">
      <c r="D58" s="55"/>
    </row>
    <row r="59" spans="4:4" s="53" customFormat="1" ht="12" x14ac:dyDescent="0.2">
      <c r="D59" s="55"/>
    </row>
    <row r="60" spans="4:4" s="53" customFormat="1" ht="12" x14ac:dyDescent="0.2">
      <c r="D60" s="55"/>
    </row>
    <row r="61" spans="4:4" s="53" customFormat="1" ht="12" x14ac:dyDescent="0.2">
      <c r="D61" s="55"/>
    </row>
    <row r="62" spans="4:4" s="53" customFormat="1" ht="12" x14ac:dyDescent="0.2">
      <c r="D62" s="55"/>
    </row>
  </sheetData>
  <mergeCells count="16">
    <mergeCell ref="J11:M11"/>
    <mergeCell ref="E12:J12"/>
    <mergeCell ref="B13:B28"/>
    <mergeCell ref="D2:J2"/>
    <mergeCell ref="A4:C5"/>
    <mergeCell ref="A6:C7"/>
    <mergeCell ref="A9:C9"/>
    <mergeCell ref="J9:K10"/>
    <mergeCell ref="L9:M10"/>
    <mergeCell ref="A10:C10"/>
    <mergeCell ref="B29:B42"/>
    <mergeCell ref="D9:I9"/>
    <mergeCell ref="D10:I10"/>
    <mergeCell ref="A11:C11"/>
    <mergeCell ref="D11:F11"/>
    <mergeCell ref="G11:I11"/>
  </mergeCells>
  <phoneticPr fontId="2"/>
  <pageMargins left="0.78740157480314965" right="0.59055118110236227" top="0.78740157480314965" bottom="0.78740157480314965" header="0.51181102362204722" footer="0.39370078740157483"/>
  <pageSetup paperSize="9" scale="82" orientation="portrait" blackAndWhite="1" horizontalDpi="400" verticalDpi="4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62"/>
  <sheetViews>
    <sheetView showZeros="0" view="pageBreakPreview" topLeftCell="A10" zoomScale="75" zoomScaleNormal="100" workbookViewId="0">
      <selection activeCell="K30" sqref="K30"/>
    </sheetView>
  </sheetViews>
  <sheetFormatPr defaultColWidth="9" defaultRowHeight="13" x14ac:dyDescent="0.2"/>
  <cols>
    <col min="1" max="2" width="6.1796875" style="49" customWidth="1"/>
    <col min="3" max="3" width="8.6328125" style="49" customWidth="1"/>
    <col min="4" max="4" width="8.6328125" style="50" customWidth="1"/>
    <col min="5" max="13" width="8.6328125" style="49" customWidth="1"/>
    <col min="14" max="16384" width="9" style="49"/>
  </cols>
  <sheetData>
    <row r="1" spans="1:13" x14ac:dyDescent="0.2">
      <c r="A1" s="49" t="s">
        <v>61</v>
      </c>
    </row>
    <row r="2" spans="1:13" ht="14" x14ac:dyDescent="0.2">
      <c r="D2" s="395" t="s">
        <v>62</v>
      </c>
      <c r="E2" s="395"/>
      <c r="F2" s="395"/>
      <c r="G2" s="395"/>
      <c r="H2" s="395"/>
      <c r="I2" s="395"/>
      <c r="J2" s="395"/>
    </row>
    <row r="4" spans="1:13" ht="30" customHeight="1" x14ac:dyDescent="0.2">
      <c r="A4" s="396" t="s">
        <v>63</v>
      </c>
      <c r="B4" s="391"/>
      <c r="C4" s="391"/>
      <c r="D4" s="172" t="s">
        <v>64</v>
      </c>
      <c r="E4" s="182" t="s">
        <v>204</v>
      </c>
      <c r="F4" s="182" t="s">
        <v>205</v>
      </c>
      <c r="G4" s="182" t="s">
        <v>206</v>
      </c>
      <c r="H4" s="182" t="s">
        <v>207</v>
      </c>
      <c r="I4" s="182" t="s">
        <v>208</v>
      </c>
      <c r="J4" s="182" t="s">
        <v>209</v>
      </c>
      <c r="K4" s="182"/>
      <c r="L4" s="182" t="s">
        <v>65</v>
      </c>
      <c r="M4" s="182" t="s">
        <v>66</v>
      </c>
    </row>
    <row r="5" spans="1:13" ht="30" customHeight="1" x14ac:dyDescent="0.2">
      <c r="A5" s="391"/>
      <c r="B5" s="391"/>
      <c r="C5" s="391"/>
      <c r="D5" s="173" t="s">
        <v>67</v>
      </c>
      <c r="E5" s="172" t="s">
        <v>210</v>
      </c>
      <c r="F5" s="172" t="s">
        <v>210</v>
      </c>
      <c r="G5" s="172"/>
      <c r="H5" s="172"/>
      <c r="I5" s="172"/>
      <c r="J5" s="172"/>
      <c r="K5" s="172"/>
      <c r="L5" s="172"/>
      <c r="M5" s="172"/>
    </row>
    <row r="6" spans="1:13" ht="30" customHeight="1" x14ac:dyDescent="0.2">
      <c r="A6" s="397" t="s">
        <v>211</v>
      </c>
      <c r="B6" s="398"/>
      <c r="C6" s="399"/>
      <c r="D6" s="172" t="s">
        <v>64</v>
      </c>
      <c r="E6" s="182" t="s">
        <v>204</v>
      </c>
      <c r="F6" s="182" t="s">
        <v>205</v>
      </c>
      <c r="G6" s="182" t="s">
        <v>206</v>
      </c>
      <c r="H6" s="182" t="s">
        <v>207</v>
      </c>
      <c r="I6" s="182" t="s">
        <v>208</v>
      </c>
      <c r="J6" s="182" t="s">
        <v>209</v>
      </c>
      <c r="K6" s="182" t="s">
        <v>212</v>
      </c>
      <c r="L6" s="182" t="s">
        <v>65</v>
      </c>
      <c r="M6" s="182" t="s">
        <v>66</v>
      </c>
    </row>
    <row r="7" spans="1:13" ht="30" customHeight="1" x14ac:dyDescent="0.2">
      <c r="A7" s="400"/>
      <c r="B7" s="401"/>
      <c r="C7" s="402"/>
      <c r="D7" s="173" t="s">
        <v>67</v>
      </c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3.25" x14ac:dyDescent="0.2">
      <c r="A8" s="51"/>
      <c r="B8" s="51"/>
      <c r="C8" s="51"/>
      <c r="D8" s="52"/>
      <c r="E8" s="51"/>
      <c r="F8" s="51"/>
      <c r="G8" s="51"/>
      <c r="H8" s="51"/>
      <c r="I8" s="51"/>
      <c r="J8" s="51"/>
      <c r="K8" s="51"/>
      <c r="L8" s="51"/>
      <c r="M8" s="51"/>
    </row>
    <row r="9" spans="1:13" s="53" customFormat="1" ht="18" customHeight="1" x14ac:dyDescent="0.2">
      <c r="A9" s="391" t="s">
        <v>68</v>
      </c>
      <c r="B9" s="391"/>
      <c r="C9" s="391"/>
      <c r="D9" s="388" t="str">
        <f>初期入力!D5</f>
        <v>経営体　○○地区　１工区</v>
      </c>
      <c r="E9" s="389"/>
      <c r="F9" s="389"/>
      <c r="G9" s="389"/>
      <c r="H9" s="389"/>
      <c r="I9" s="390"/>
      <c r="J9" s="396" t="s">
        <v>69</v>
      </c>
      <c r="K9" s="396"/>
      <c r="L9" s="403"/>
      <c r="M9" s="404"/>
    </row>
    <row r="10" spans="1:13" s="53" customFormat="1" ht="18" customHeight="1" x14ac:dyDescent="0.2">
      <c r="A10" s="407" t="s">
        <v>213</v>
      </c>
      <c r="B10" s="408"/>
      <c r="C10" s="409"/>
      <c r="D10" s="388" t="str">
        <f>初期入力!D6</f>
        <v>○○建設株式会社</v>
      </c>
      <c r="E10" s="389"/>
      <c r="F10" s="389"/>
      <c r="G10" s="389"/>
      <c r="H10" s="389"/>
      <c r="I10" s="390"/>
      <c r="J10" s="396"/>
      <c r="K10" s="396"/>
      <c r="L10" s="405"/>
      <c r="M10" s="406"/>
    </row>
    <row r="11" spans="1:13" s="53" customFormat="1" ht="18" customHeight="1" x14ac:dyDescent="0.2">
      <c r="A11" s="391" t="s">
        <v>70</v>
      </c>
      <c r="B11" s="391"/>
      <c r="C11" s="391"/>
      <c r="D11" s="392" t="s">
        <v>214</v>
      </c>
      <c r="E11" s="392"/>
      <c r="F11" s="392"/>
      <c r="G11" s="391" t="s">
        <v>71</v>
      </c>
      <c r="H11" s="391"/>
      <c r="I11" s="391"/>
      <c r="J11" s="393" t="s">
        <v>215</v>
      </c>
      <c r="K11" s="393"/>
      <c r="L11" s="393"/>
      <c r="M11" s="393"/>
    </row>
    <row r="12" spans="1:13" s="55" customFormat="1" ht="24" customHeight="1" x14ac:dyDescent="0.2">
      <c r="A12" s="54"/>
      <c r="B12" s="173" t="s">
        <v>72</v>
      </c>
      <c r="C12" s="174"/>
      <c r="D12" s="171"/>
      <c r="E12" s="394" t="s">
        <v>73</v>
      </c>
      <c r="F12" s="394"/>
      <c r="G12" s="394"/>
      <c r="H12" s="394"/>
      <c r="I12" s="394"/>
      <c r="J12" s="394"/>
      <c r="K12" s="175"/>
      <c r="L12" s="175"/>
      <c r="M12" s="176"/>
    </row>
    <row r="13" spans="1:13" s="53" customFormat="1" ht="24" customHeight="1" x14ac:dyDescent="0.2">
      <c r="A13" s="177"/>
      <c r="B13" s="385" t="str">
        <f>"現場代理人　"&amp;初期入力!D7</f>
        <v>現場代理人　○○　○○</v>
      </c>
      <c r="C13" s="183"/>
      <c r="D13" s="184"/>
      <c r="E13" s="185"/>
      <c r="F13" s="185"/>
      <c r="G13" s="185"/>
      <c r="H13" s="185"/>
      <c r="I13" s="185"/>
      <c r="J13" s="185"/>
      <c r="K13" s="185"/>
      <c r="L13" s="185"/>
      <c r="M13" s="186"/>
    </row>
    <row r="14" spans="1:13" s="53" customFormat="1" ht="24" customHeight="1" x14ac:dyDescent="0.2">
      <c r="A14" s="178"/>
      <c r="B14" s="386"/>
      <c r="C14" s="187" t="s">
        <v>275</v>
      </c>
      <c r="D14" s="188"/>
      <c r="E14" s="189"/>
      <c r="F14" s="189"/>
      <c r="G14" s="189"/>
      <c r="H14" s="189"/>
      <c r="I14" s="189"/>
      <c r="J14" s="189"/>
      <c r="K14" s="189"/>
      <c r="L14" s="189"/>
      <c r="M14" s="190"/>
    </row>
    <row r="15" spans="1:13" s="53" customFormat="1" ht="24" customHeight="1" x14ac:dyDescent="0.2">
      <c r="A15" s="178"/>
      <c r="B15" s="386"/>
      <c r="C15" s="191"/>
      <c r="D15" s="192"/>
      <c r="E15" s="193"/>
      <c r="F15" s="193"/>
      <c r="G15" s="193"/>
      <c r="H15" s="193"/>
      <c r="I15" s="193"/>
      <c r="J15" s="193"/>
      <c r="K15" s="193"/>
      <c r="L15" s="193"/>
      <c r="M15" s="194"/>
    </row>
    <row r="16" spans="1:13" s="53" customFormat="1" ht="24" customHeight="1" x14ac:dyDescent="0.2">
      <c r="A16" s="178" t="s">
        <v>216</v>
      </c>
      <c r="B16" s="386"/>
      <c r="C16" s="191" t="s">
        <v>276</v>
      </c>
      <c r="D16" s="192"/>
      <c r="E16" s="193"/>
      <c r="F16" s="193"/>
      <c r="G16" s="193"/>
      <c r="H16" s="193"/>
      <c r="I16" s="193"/>
      <c r="J16" s="193"/>
      <c r="K16" s="193"/>
      <c r="L16" s="193"/>
      <c r="M16" s="194"/>
    </row>
    <row r="17" spans="1:13" s="53" customFormat="1" ht="24" customHeight="1" x14ac:dyDescent="0.2">
      <c r="A17" s="178"/>
      <c r="B17" s="386"/>
      <c r="C17" s="191" t="s">
        <v>277</v>
      </c>
      <c r="D17" s="192"/>
      <c r="E17" s="193"/>
      <c r="F17" s="193"/>
      <c r="G17" s="193"/>
      <c r="H17" s="193"/>
      <c r="I17" s="193"/>
      <c r="J17" s="193"/>
      <c r="K17" s="193"/>
      <c r="L17" s="193"/>
      <c r="M17" s="194"/>
    </row>
    <row r="18" spans="1:13" s="53" customFormat="1" ht="24" customHeight="1" x14ac:dyDescent="0.2">
      <c r="A18" s="178"/>
      <c r="B18" s="386"/>
      <c r="C18" s="191"/>
      <c r="D18" s="192"/>
      <c r="E18" s="193"/>
      <c r="F18" s="193"/>
      <c r="G18" s="193"/>
      <c r="H18" s="193"/>
      <c r="I18" s="193"/>
      <c r="J18" s="193"/>
      <c r="K18" s="193"/>
      <c r="L18" s="193"/>
      <c r="M18" s="194"/>
    </row>
    <row r="19" spans="1:13" s="53" customFormat="1" ht="24" customHeight="1" x14ac:dyDescent="0.2">
      <c r="A19" s="178" t="s">
        <v>217</v>
      </c>
      <c r="B19" s="386"/>
      <c r="C19" s="195"/>
      <c r="D19" s="192"/>
      <c r="E19" s="193"/>
      <c r="F19" s="193"/>
      <c r="G19" s="193"/>
      <c r="H19" s="193"/>
      <c r="I19" s="193"/>
      <c r="J19" s="193"/>
      <c r="K19" s="193"/>
      <c r="L19" s="193"/>
      <c r="M19" s="194"/>
    </row>
    <row r="20" spans="1:13" s="53" customFormat="1" ht="24" customHeight="1" x14ac:dyDescent="0.2">
      <c r="A20" s="178"/>
      <c r="B20" s="386"/>
      <c r="C20" s="191"/>
      <c r="D20" s="192"/>
      <c r="E20" s="193"/>
      <c r="F20" s="193"/>
      <c r="G20" s="193"/>
      <c r="H20" s="193"/>
      <c r="I20" s="193"/>
      <c r="J20" s="193"/>
      <c r="K20" s="193"/>
      <c r="L20" s="193"/>
      <c r="M20" s="194"/>
    </row>
    <row r="21" spans="1:13" s="53" customFormat="1" ht="24" customHeight="1" x14ac:dyDescent="0.2">
      <c r="A21" s="178"/>
      <c r="B21" s="386"/>
      <c r="C21" s="196"/>
      <c r="D21" s="197"/>
      <c r="E21" s="193"/>
      <c r="F21" s="193"/>
      <c r="G21" s="193"/>
      <c r="H21" s="193"/>
      <c r="I21" s="193"/>
      <c r="J21" s="193"/>
      <c r="K21" s="193"/>
      <c r="L21" s="193"/>
      <c r="M21" s="194"/>
    </row>
    <row r="22" spans="1:13" s="53" customFormat="1" ht="24" customHeight="1" x14ac:dyDescent="0.2">
      <c r="A22" s="178" t="s">
        <v>218</v>
      </c>
      <c r="B22" s="386"/>
      <c r="C22" s="196"/>
      <c r="D22" s="197"/>
      <c r="E22" s="193"/>
      <c r="F22" s="193"/>
      <c r="G22" s="193"/>
      <c r="H22" s="193"/>
      <c r="I22" s="193"/>
      <c r="J22" s="193"/>
      <c r="K22" s="193"/>
      <c r="L22" s="193"/>
      <c r="M22" s="194"/>
    </row>
    <row r="23" spans="1:13" s="53" customFormat="1" ht="24" customHeight="1" x14ac:dyDescent="0.2">
      <c r="A23" s="178"/>
      <c r="B23" s="386"/>
      <c r="C23" s="196"/>
      <c r="D23" s="197"/>
      <c r="E23" s="193"/>
      <c r="F23" s="193"/>
      <c r="G23" s="193"/>
      <c r="H23" s="193"/>
      <c r="I23" s="193"/>
      <c r="J23" s="193"/>
      <c r="K23" s="193"/>
      <c r="L23" s="193"/>
      <c r="M23" s="194"/>
    </row>
    <row r="24" spans="1:13" s="53" customFormat="1" ht="24" customHeight="1" x14ac:dyDescent="0.2">
      <c r="A24" s="178"/>
      <c r="B24" s="386"/>
      <c r="C24" s="196"/>
      <c r="D24" s="197"/>
      <c r="E24" s="193"/>
      <c r="F24" s="193"/>
      <c r="G24" s="193"/>
      <c r="H24" s="193"/>
      <c r="I24" s="193"/>
      <c r="J24" s="193"/>
      <c r="K24" s="193"/>
      <c r="L24" s="193"/>
      <c r="M24" s="194"/>
    </row>
    <row r="25" spans="1:13" s="53" customFormat="1" ht="24" customHeight="1" x14ac:dyDescent="0.2">
      <c r="A25" s="178" t="s">
        <v>219</v>
      </c>
      <c r="B25" s="386"/>
      <c r="C25" s="196"/>
      <c r="D25" s="197"/>
      <c r="E25" s="193"/>
      <c r="F25" s="193"/>
      <c r="G25" s="193"/>
      <c r="H25" s="193"/>
      <c r="I25" s="193"/>
      <c r="J25" s="193"/>
      <c r="K25" s="193"/>
      <c r="L25" s="193"/>
      <c r="M25" s="194"/>
    </row>
    <row r="26" spans="1:13" s="53" customFormat="1" ht="24" customHeight="1" x14ac:dyDescent="0.2">
      <c r="A26" s="178"/>
      <c r="B26" s="386"/>
      <c r="C26" s="196"/>
      <c r="D26" s="197"/>
      <c r="E26" s="193"/>
      <c r="F26" s="193"/>
      <c r="G26" s="193"/>
      <c r="H26" s="193"/>
      <c r="I26" s="193"/>
      <c r="J26" s="193"/>
      <c r="K26" s="193"/>
      <c r="L26" s="193"/>
      <c r="M26" s="194"/>
    </row>
    <row r="27" spans="1:13" s="53" customFormat="1" ht="24" customHeight="1" x14ac:dyDescent="0.2">
      <c r="A27" s="178"/>
      <c r="B27" s="386"/>
      <c r="C27" s="196"/>
      <c r="D27" s="197"/>
      <c r="E27" s="193"/>
      <c r="F27" s="193"/>
      <c r="G27" s="193"/>
      <c r="H27" s="193"/>
      <c r="I27" s="193"/>
      <c r="J27" s="193"/>
      <c r="K27" s="193"/>
      <c r="L27" s="193"/>
      <c r="M27" s="194"/>
    </row>
    <row r="28" spans="1:13" s="53" customFormat="1" ht="24" customHeight="1" x14ac:dyDescent="0.2">
      <c r="A28" s="179"/>
      <c r="B28" s="387"/>
      <c r="C28" s="198"/>
      <c r="D28" s="199"/>
      <c r="E28" s="200"/>
      <c r="F28" s="200"/>
      <c r="G28" s="200"/>
      <c r="H28" s="200"/>
      <c r="I28" s="200"/>
      <c r="J28" s="200"/>
      <c r="K28" s="200"/>
      <c r="L28" s="200"/>
      <c r="M28" s="201"/>
    </row>
    <row r="29" spans="1:13" s="53" customFormat="1" ht="24" customHeight="1" x14ac:dyDescent="0.2">
      <c r="A29" s="177"/>
      <c r="B29" s="385" t="str">
        <f>"工事監督員　"&amp;初期入力!D13</f>
        <v>工事監督員　○○　○○</v>
      </c>
      <c r="C29" s="183"/>
      <c r="D29" s="184"/>
      <c r="E29" s="185"/>
      <c r="F29" s="185"/>
      <c r="G29" s="185"/>
      <c r="H29" s="185"/>
      <c r="I29" s="185"/>
      <c r="J29" s="185"/>
      <c r="K29" s="185"/>
      <c r="L29" s="185"/>
      <c r="M29" s="186"/>
    </row>
    <row r="30" spans="1:13" s="53" customFormat="1" ht="24" customHeight="1" x14ac:dyDescent="0.2">
      <c r="A30" s="178"/>
      <c r="B30" s="386"/>
      <c r="C30" s="191" t="s">
        <v>278</v>
      </c>
      <c r="D30" s="197"/>
      <c r="E30" s="193"/>
      <c r="F30" s="193"/>
      <c r="G30" s="193"/>
      <c r="H30" s="193"/>
      <c r="I30" s="193"/>
      <c r="J30" s="193"/>
      <c r="K30" s="193"/>
      <c r="L30" s="193"/>
      <c r="M30" s="194"/>
    </row>
    <row r="31" spans="1:13" s="53" customFormat="1" ht="24" customHeight="1" x14ac:dyDescent="0.2">
      <c r="A31" s="178" t="s">
        <v>220</v>
      </c>
      <c r="B31" s="386"/>
      <c r="C31" s="191" t="s">
        <v>279</v>
      </c>
      <c r="D31" s="197"/>
      <c r="E31" s="193"/>
      <c r="F31" s="193"/>
      <c r="G31" s="193"/>
      <c r="H31" s="193"/>
      <c r="I31" s="193"/>
      <c r="J31" s="193"/>
      <c r="K31" s="193"/>
      <c r="L31" s="193"/>
      <c r="M31" s="194"/>
    </row>
    <row r="32" spans="1:13" s="53" customFormat="1" ht="24" customHeight="1" x14ac:dyDescent="0.2">
      <c r="A32" s="178"/>
      <c r="B32" s="386"/>
      <c r="C32" s="191" t="s">
        <v>280</v>
      </c>
      <c r="D32" s="193"/>
      <c r="E32" s="193"/>
      <c r="F32" s="193"/>
      <c r="G32" s="193"/>
      <c r="H32" s="193"/>
      <c r="I32" s="193"/>
      <c r="J32" s="193"/>
      <c r="K32" s="193"/>
      <c r="L32" s="193"/>
      <c r="M32" s="194"/>
    </row>
    <row r="33" spans="1:13" s="53" customFormat="1" ht="24" customHeight="1" x14ac:dyDescent="0.2">
      <c r="A33" s="178"/>
      <c r="B33" s="386"/>
      <c r="C33" s="196"/>
      <c r="D33" s="197"/>
      <c r="E33" s="193"/>
      <c r="F33" s="193"/>
      <c r="G33" s="193"/>
      <c r="H33" s="193"/>
      <c r="I33" s="193"/>
      <c r="J33" s="193"/>
      <c r="K33" s="193"/>
      <c r="L33" s="193"/>
      <c r="M33" s="194"/>
    </row>
    <row r="34" spans="1:13" s="53" customFormat="1" ht="24" customHeight="1" x14ac:dyDescent="0.2">
      <c r="A34" s="178" t="s">
        <v>221</v>
      </c>
      <c r="B34" s="386"/>
      <c r="C34" s="196"/>
      <c r="D34" s="197"/>
      <c r="E34" s="193"/>
      <c r="F34" s="193"/>
      <c r="G34" s="193"/>
      <c r="H34" s="193"/>
      <c r="I34" s="193"/>
      <c r="J34" s="193"/>
      <c r="K34" s="193"/>
      <c r="L34" s="193"/>
      <c r="M34" s="194"/>
    </row>
    <row r="35" spans="1:13" s="53" customFormat="1" ht="24" customHeight="1" x14ac:dyDescent="0.2">
      <c r="A35" s="178"/>
      <c r="B35" s="386"/>
      <c r="C35" s="195" t="s">
        <v>82</v>
      </c>
      <c r="D35" s="197"/>
      <c r="E35" s="193"/>
      <c r="F35" s="193"/>
      <c r="G35" s="193"/>
      <c r="H35" s="193"/>
      <c r="I35" s="193"/>
      <c r="J35" s="193"/>
      <c r="K35" s="193"/>
      <c r="L35" s="193"/>
      <c r="M35" s="194"/>
    </row>
    <row r="36" spans="1:13" s="53" customFormat="1" ht="24" customHeight="1" x14ac:dyDescent="0.2">
      <c r="A36" s="178"/>
      <c r="B36" s="386"/>
      <c r="C36" s="195"/>
      <c r="D36" s="193" t="s">
        <v>222</v>
      </c>
      <c r="E36" s="193"/>
      <c r="F36" s="193"/>
      <c r="G36" s="193"/>
      <c r="H36" s="193"/>
      <c r="I36" s="193"/>
      <c r="J36" s="193"/>
      <c r="K36" s="193"/>
      <c r="L36" s="193"/>
      <c r="M36" s="194"/>
    </row>
    <row r="37" spans="1:13" s="53" customFormat="1" ht="24" customHeight="1" x14ac:dyDescent="0.2">
      <c r="A37" s="178" t="s">
        <v>218</v>
      </c>
      <c r="B37" s="386"/>
      <c r="C37" s="196"/>
      <c r="D37" s="193" t="s">
        <v>223</v>
      </c>
      <c r="E37" s="193"/>
      <c r="F37" s="193"/>
      <c r="G37" s="193"/>
      <c r="H37" s="193"/>
      <c r="I37" s="193"/>
      <c r="J37" s="193"/>
      <c r="K37" s="193"/>
      <c r="L37" s="193"/>
      <c r="M37" s="194"/>
    </row>
    <row r="38" spans="1:13" s="53" customFormat="1" ht="24" customHeight="1" x14ac:dyDescent="0.2">
      <c r="A38" s="178"/>
      <c r="B38" s="386"/>
      <c r="C38" s="196"/>
      <c r="D38" s="193" t="s">
        <v>89</v>
      </c>
      <c r="E38" s="193"/>
      <c r="F38" s="193"/>
      <c r="G38" s="193"/>
      <c r="H38" s="193"/>
      <c r="I38" s="193"/>
      <c r="J38" s="193"/>
      <c r="K38" s="193"/>
      <c r="L38" s="193"/>
      <c r="M38" s="194"/>
    </row>
    <row r="39" spans="1:13" s="53" customFormat="1" ht="24" customHeight="1" x14ac:dyDescent="0.2">
      <c r="A39" s="178"/>
      <c r="B39" s="386"/>
      <c r="C39" s="196"/>
      <c r="D39" s="193" t="s">
        <v>90</v>
      </c>
      <c r="E39" s="193"/>
      <c r="F39" s="193"/>
      <c r="G39" s="193"/>
      <c r="H39" s="193"/>
      <c r="I39" s="193"/>
      <c r="J39" s="193"/>
      <c r="K39" s="193"/>
      <c r="L39" s="193"/>
      <c r="M39" s="194"/>
    </row>
    <row r="40" spans="1:13" s="53" customFormat="1" ht="24" customHeight="1" x14ac:dyDescent="0.2">
      <c r="A40" s="178" t="s">
        <v>219</v>
      </c>
      <c r="B40" s="386"/>
      <c r="C40" s="196"/>
      <c r="D40" s="193" t="s">
        <v>224</v>
      </c>
      <c r="E40" s="193"/>
      <c r="F40" s="193"/>
      <c r="G40" s="193"/>
      <c r="H40" s="193"/>
      <c r="I40" s="193"/>
      <c r="J40" s="193"/>
      <c r="K40" s="193"/>
      <c r="L40" s="193"/>
      <c r="M40" s="194"/>
    </row>
    <row r="41" spans="1:13" s="53" customFormat="1" ht="24" customHeight="1" x14ac:dyDescent="0.2">
      <c r="A41" s="178"/>
      <c r="B41" s="386"/>
      <c r="C41" s="202"/>
      <c r="D41" s="203"/>
      <c r="E41" s="189"/>
      <c r="F41" s="189"/>
      <c r="G41" s="189"/>
      <c r="H41" s="189"/>
      <c r="I41" s="189"/>
      <c r="J41" s="189"/>
      <c r="K41" s="189"/>
      <c r="L41" s="189"/>
      <c r="M41" s="190"/>
    </row>
    <row r="42" spans="1:13" s="53" customFormat="1" ht="24" customHeight="1" x14ac:dyDescent="0.2">
      <c r="A42" s="179"/>
      <c r="B42" s="387"/>
      <c r="C42" s="198"/>
      <c r="D42" s="200"/>
      <c r="E42" s="200"/>
      <c r="F42" s="200"/>
      <c r="G42" s="200"/>
      <c r="H42" s="200"/>
      <c r="I42" s="200"/>
      <c r="J42" s="200"/>
      <c r="K42" s="200"/>
      <c r="L42" s="200"/>
      <c r="M42" s="201"/>
    </row>
    <row r="43" spans="1:13" s="53" customFormat="1" ht="12" x14ac:dyDescent="0.2">
      <c r="D43" s="55"/>
    </row>
    <row r="44" spans="1:13" s="53" customFormat="1" ht="12" x14ac:dyDescent="0.2">
      <c r="C44" s="181" t="s">
        <v>82</v>
      </c>
      <c r="D44" s="180"/>
    </row>
    <row r="45" spans="1:13" s="53" customFormat="1" ht="12" x14ac:dyDescent="0.2">
      <c r="C45" s="180"/>
      <c r="D45" s="180" t="s">
        <v>74</v>
      </c>
    </row>
    <row r="46" spans="1:13" s="53" customFormat="1" ht="12" x14ac:dyDescent="0.2">
      <c r="C46" s="180"/>
      <c r="D46" s="180" t="s">
        <v>75</v>
      </c>
    </row>
    <row r="47" spans="1:13" s="53" customFormat="1" ht="12" x14ac:dyDescent="0.2">
      <c r="C47" s="180"/>
      <c r="D47" s="180" t="s">
        <v>76</v>
      </c>
    </row>
    <row r="48" spans="1:13" s="53" customFormat="1" ht="12" x14ac:dyDescent="0.2">
      <c r="D48" s="55"/>
    </row>
    <row r="49" spans="4:4" s="53" customFormat="1" ht="12" x14ac:dyDescent="0.2">
      <c r="D49" s="55"/>
    </row>
    <row r="50" spans="4:4" s="53" customFormat="1" ht="12" x14ac:dyDescent="0.2">
      <c r="D50" s="55"/>
    </row>
    <row r="51" spans="4:4" s="53" customFormat="1" ht="12" x14ac:dyDescent="0.2">
      <c r="D51" s="55"/>
    </row>
    <row r="52" spans="4:4" s="53" customFormat="1" ht="12" x14ac:dyDescent="0.2">
      <c r="D52" s="55"/>
    </row>
    <row r="53" spans="4:4" s="53" customFormat="1" ht="12" x14ac:dyDescent="0.2">
      <c r="D53" s="55"/>
    </row>
    <row r="54" spans="4:4" s="53" customFormat="1" ht="12" x14ac:dyDescent="0.2">
      <c r="D54" s="55"/>
    </row>
    <row r="55" spans="4:4" s="53" customFormat="1" ht="12" x14ac:dyDescent="0.2">
      <c r="D55" s="55"/>
    </row>
    <row r="56" spans="4:4" s="53" customFormat="1" ht="12" x14ac:dyDescent="0.2">
      <c r="D56" s="55"/>
    </row>
    <row r="57" spans="4:4" s="53" customFormat="1" ht="12" x14ac:dyDescent="0.2">
      <c r="D57" s="55"/>
    </row>
    <row r="58" spans="4:4" s="53" customFormat="1" ht="12" x14ac:dyDescent="0.2">
      <c r="D58" s="55"/>
    </row>
    <row r="59" spans="4:4" s="53" customFormat="1" ht="12" x14ac:dyDescent="0.2">
      <c r="D59" s="55"/>
    </row>
    <row r="60" spans="4:4" s="53" customFormat="1" ht="12" x14ac:dyDescent="0.2">
      <c r="D60" s="55"/>
    </row>
    <row r="61" spans="4:4" s="53" customFormat="1" ht="12" x14ac:dyDescent="0.2">
      <c r="D61" s="55"/>
    </row>
    <row r="62" spans="4:4" s="53" customFormat="1" ht="12" x14ac:dyDescent="0.2">
      <c r="D62" s="55"/>
    </row>
  </sheetData>
  <mergeCells count="16">
    <mergeCell ref="D2:J2"/>
    <mergeCell ref="A4:C5"/>
    <mergeCell ref="A6:C7"/>
    <mergeCell ref="A9:C9"/>
    <mergeCell ref="D9:I9"/>
    <mergeCell ref="J9:K10"/>
    <mergeCell ref="E12:J12"/>
    <mergeCell ref="B13:B28"/>
    <mergeCell ref="B29:B42"/>
    <mergeCell ref="L9:M10"/>
    <mergeCell ref="A10:C10"/>
    <mergeCell ref="D10:I10"/>
    <mergeCell ref="A11:C11"/>
    <mergeCell ref="D11:F11"/>
    <mergeCell ref="G11:I11"/>
    <mergeCell ref="J11:M11"/>
  </mergeCells>
  <phoneticPr fontId="2"/>
  <pageMargins left="0.78740157480314965" right="0.59055118110236227" top="0.78740157480314965" bottom="0.78740157480314965" header="0.51181102362204722" footer="0.39370078740157483"/>
  <pageSetup paperSize="9" scale="83" orientation="portrait" blackAndWhite="1" horizontalDpi="400" verticalDpi="4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R44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8" sqref="C8"/>
    </sheetView>
  </sheetViews>
  <sheetFormatPr defaultColWidth="2.81640625" defaultRowHeight="13" x14ac:dyDescent="0.2"/>
  <cols>
    <col min="1" max="1" width="5.36328125" bestFit="1" customWidth="1"/>
    <col min="25" max="25" width="2.81640625" customWidth="1"/>
    <col min="122" max="123" width="3.36328125" bestFit="1" customWidth="1"/>
    <col min="154" max="154" width="3.36328125" bestFit="1" customWidth="1"/>
    <col min="215" max="215" width="3.36328125" bestFit="1" customWidth="1"/>
    <col min="246" max="246" width="3.36328125" bestFit="1" customWidth="1"/>
    <col min="259" max="261" width="3.36328125" bestFit="1" customWidth="1"/>
    <col min="275" max="276" width="3.36328125" bestFit="1" customWidth="1"/>
    <col min="336" max="337" width="3.36328125" bestFit="1" customWidth="1"/>
    <col min="368" max="368" width="3.36328125" bestFit="1" customWidth="1"/>
    <col min="391" max="391" width="2.81640625" customWidth="1"/>
    <col min="399" max="399" width="3.36328125" bestFit="1" customWidth="1"/>
    <col min="423" max="428" width="3.36328125" bestFit="1" customWidth="1"/>
    <col min="457" max="459" width="3.36328125" bestFit="1" customWidth="1"/>
  </cols>
  <sheetData>
    <row r="1" spans="1:460" x14ac:dyDescent="0.2">
      <c r="A1" s="25" t="s">
        <v>80</v>
      </c>
    </row>
    <row r="2" spans="1:460" ht="13.25" x14ac:dyDescent="0.2">
      <c r="A2" s="25"/>
    </row>
    <row r="3" spans="1:460" ht="13.25" x14ac:dyDescent="0.2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2" customFormat="1" ht="13.25" x14ac:dyDescent="0.2"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  <c r="O4" s="23">
        <v>13</v>
      </c>
      <c r="P4" s="23">
        <v>14</v>
      </c>
      <c r="Q4" s="23">
        <v>15</v>
      </c>
      <c r="R4" s="23">
        <v>16</v>
      </c>
      <c r="S4" s="23">
        <v>17</v>
      </c>
      <c r="T4" s="23">
        <v>18</v>
      </c>
      <c r="U4" s="23">
        <v>19</v>
      </c>
      <c r="V4" s="23">
        <v>20</v>
      </c>
      <c r="W4" s="23">
        <v>21</v>
      </c>
      <c r="X4" s="23">
        <v>22</v>
      </c>
      <c r="Y4" s="23">
        <v>23</v>
      </c>
      <c r="Z4" s="23">
        <v>24</v>
      </c>
      <c r="AA4" s="23">
        <v>25</v>
      </c>
      <c r="AB4" s="23">
        <v>26</v>
      </c>
      <c r="AC4" s="23">
        <v>27</v>
      </c>
      <c r="AD4" s="23">
        <v>28</v>
      </c>
      <c r="AE4" s="23">
        <v>29</v>
      </c>
      <c r="AF4" s="23">
        <v>30</v>
      </c>
      <c r="AG4" s="23">
        <v>31</v>
      </c>
      <c r="AH4" s="23">
        <v>32</v>
      </c>
      <c r="AI4" s="23">
        <v>33</v>
      </c>
      <c r="AJ4" s="23">
        <v>34</v>
      </c>
      <c r="AK4" s="23">
        <v>35</v>
      </c>
      <c r="AL4" s="23">
        <v>36</v>
      </c>
      <c r="AM4" s="23">
        <v>37</v>
      </c>
      <c r="AN4" s="23">
        <v>38</v>
      </c>
      <c r="AO4" s="23">
        <v>39</v>
      </c>
      <c r="AP4" s="23">
        <v>40</v>
      </c>
      <c r="AQ4" s="23">
        <v>41</v>
      </c>
      <c r="AR4" s="23">
        <v>42</v>
      </c>
      <c r="AS4" s="23">
        <v>43</v>
      </c>
      <c r="AT4" s="23">
        <v>44</v>
      </c>
      <c r="AU4" s="23">
        <v>45</v>
      </c>
      <c r="AV4" s="23">
        <v>46</v>
      </c>
      <c r="AW4" s="23">
        <v>47</v>
      </c>
      <c r="AX4" s="23">
        <v>48</v>
      </c>
      <c r="AY4" s="23">
        <v>49</v>
      </c>
      <c r="AZ4" s="23">
        <v>50</v>
      </c>
      <c r="BA4" s="23">
        <v>51</v>
      </c>
      <c r="BB4" s="23">
        <v>52</v>
      </c>
      <c r="BC4" s="23">
        <v>53</v>
      </c>
      <c r="BD4" s="23">
        <v>54</v>
      </c>
      <c r="BE4" s="23">
        <v>55</v>
      </c>
      <c r="BF4" s="23">
        <v>56</v>
      </c>
      <c r="BG4" s="23">
        <v>57</v>
      </c>
      <c r="BH4" s="23">
        <v>58</v>
      </c>
      <c r="BI4" s="23">
        <v>59</v>
      </c>
      <c r="BJ4" s="23">
        <v>60</v>
      </c>
      <c r="BK4" s="23">
        <v>61</v>
      </c>
      <c r="BL4" s="23">
        <v>62</v>
      </c>
      <c r="BM4" s="23">
        <v>63</v>
      </c>
      <c r="BN4" s="23">
        <v>64</v>
      </c>
      <c r="BO4" s="23">
        <v>65</v>
      </c>
      <c r="BP4" s="23">
        <v>66</v>
      </c>
      <c r="BQ4" s="23">
        <v>67</v>
      </c>
      <c r="BR4" s="23">
        <v>68</v>
      </c>
      <c r="BS4" s="23">
        <v>69</v>
      </c>
      <c r="BT4" s="23">
        <v>70</v>
      </c>
      <c r="BU4" s="23">
        <v>71</v>
      </c>
      <c r="BV4" s="23">
        <v>72</v>
      </c>
      <c r="BW4" s="23">
        <v>73</v>
      </c>
      <c r="BX4" s="23">
        <v>74</v>
      </c>
      <c r="BY4" s="23">
        <v>75</v>
      </c>
      <c r="BZ4" s="23">
        <v>76</v>
      </c>
      <c r="CA4" s="23">
        <v>77</v>
      </c>
      <c r="CB4" s="23">
        <v>78</v>
      </c>
      <c r="CC4" s="23">
        <v>79</v>
      </c>
      <c r="CD4" s="23">
        <v>80</v>
      </c>
      <c r="CE4" s="23">
        <v>81</v>
      </c>
      <c r="CF4" s="23">
        <v>82</v>
      </c>
      <c r="CG4" s="23">
        <v>83</v>
      </c>
      <c r="CH4" s="23">
        <v>84</v>
      </c>
      <c r="CI4" s="23">
        <v>85</v>
      </c>
      <c r="CJ4" s="23">
        <v>86</v>
      </c>
      <c r="CK4" s="23">
        <v>87</v>
      </c>
      <c r="CL4" s="23">
        <v>88</v>
      </c>
      <c r="CM4" s="23">
        <v>89</v>
      </c>
      <c r="CN4" s="23">
        <v>90</v>
      </c>
      <c r="CO4" s="23">
        <v>91</v>
      </c>
      <c r="CP4" s="23">
        <v>92</v>
      </c>
      <c r="CQ4" s="23">
        <v>93</v>
      </c>
      <c r="CR4" s="23">
        <v>94</v>
      </c>
      <c r="CS4" s="23">
        <v>95</v>
      </c>
      <c r="CT4" s="23">
        <v>96</v>
      </c>
      <c r="CU4" s="23">
        <v>97</v>
      </c>
      <c r="CV4" s="23">
        <v>98</v>
      </c>
      <c r="CW4" s="23">
        <v>99</v>
      </c>
      <c r="CX4" s="23">
        <v>100</v>
      </c>
      <c r="CY4" s="23">
        <v>101</v>
      </c>
      <c r="CZ4" s="23">
        <v>102</v>
      </c>
      <c r="DA4" s="23">
        <v>103</v>
      </c>
      <c r="DB4" s="23">
        <v>104</v>
      </c>
      <c r="DC4" s="23">
        <v>105</v>
      </c>
      <c r="DD4" s="23">
        <v>106</v>
      </c>
      <c r="DE4" s="23">
        <v>107</v>
      </c>
      <c r="DF4" s="23">
        <v>108</v>
      </c>
      <c r="DG4" s="23">
        <v>109</v>
      </c>
      <c r="DH4" s="23">
        <v>110</v>
      </c>
      <c r="DI4" s="23">
        <v>111</v>
      </c>
      <c r="DJ4" s="23">
        <v>112</v>
      </c>
      <c r="DK4" s="23">
        <v>113</v>
      </c>
      <c r="DL4" s="23">
        <v>114</v>
      </c>
      <c r="DM4" s="23">
        <v>115</v>
      </c>
      <c r="DN4" s="23">
        <v>116</v>
      </c>
      <c r="DO4" s="23">
        <v>117</v>
      </c>
      <c r="DP4" s="23">
        <v>118</v>
      </c>
      <c r="DQ4" s="23">
        <v>119</v>
      </c>
      <c r="DR4" s="23">
        <v>120</v>
      </c>
      <c r="DS4" s="23">
        <v>121</v>
      </c>
      <c r="DT4" s="23">
        <v>122</v>
      </c>
      <c r="DU4" s="23">
        <v>123</v>
      </c>
      <c r="DV4" s="23">
        <v>124</v>
      </c>
      <c r="DW4" s="23">
        <v>125</v>
      </c>
      <c r="DX4" s="23">
        <v>126</v>
      </c>
      <c r="DY4" s="23">
        <v>127</v>
      </c>
      <c r="DZ4" s="23">
        <v>128</v>
      </c>
      <c r="EA4" s="23">
        <v>129</v>
      </c>
      <c r="EB4" s="23">
        <v>130</v>
      </c>
      <c r="EC4" s="23">
        <v>131</v>
      </c>
      <c r="ED4" s="23">
        <v>132</v>
      </c>
      <c r="EE4" s="23">
        <v>133</v>
      </c>
      <c r="EF4" s="23">
        <v>134</v>
      </c>
      <c r="EG4" s="23">
        <v>135</v>
      </c>
      <c r="EH4" s="23">
        <v>136</v>
      </c>
      <c r="EI4" s="23">
        <v>137</v>
      </c>
      <c r="EJ4" s="23">
        <v>138</v>
      </c>
      <c r="EK4" s="23">
        <v>139</v>
      </c>
      <c r="EL4" s="23">
        <v>140</v>
      </c>
      <c r="EM4" s="23">
        <v>141</v>
      </c>
      <c r="EN4" s="23">
        <v>142</v>
      </c>
      <c r="EO4" s="23">
        <v>143</v>
      </c>
      <c r="EP4" s="23">
        <v>144</v>
      </c>
      <c r="EQ4" s="23">
        <v>145</v>
      </c>
      <c r="ER4" s="23">
        <v>146</v>
      </c>
      <c r="ES4" s="23">
        <v>147</v>
      </c>
      <c r="ET4" s="23">
        <v>148</v>
      </c>
      <c r="EU4" s="23">
        <v>149</v>
      </c>
      <c r="EV4" s="23">
        <v>150</v>
      </c>
      <c r="EW4" s="23">
        <v>151</v>
      </c>
      <c r="EX4" s="23">
        <v>152</v>
      </c>
      <c r="EY4" s="23">
        <v>153</v>
      </c>
      <c r="EZ4" s="23">
        <v>154</v>
      </c>
      <c r="FA4" s="23">
        <v>155</v>
      </c>
      <c r="FB4" s="23">
        <v>156</v>
      </c>
      <c r="FC4" s="23">
        <v>157</v>
      </c>
      <c r="FD4" s="23">
        <v>158</v>
      </c>
      <c r="FE4" s="23">
        <v>159</v>
      </c>
      <c r="FF4" s="23">
        <v>160</v>
      </c>
      <c r="FG4" s="23">
        <v>161</v>
      </c>
      <c r="FH4" s="23">
        <v>162</v>
      </c>
      <c r="FI4" s="23">
        <v>163</v>
      </c>
      <c r="FJ4" s="23">
        <v>164</v>
      </c>
      <c r="FK4" s="23">
        <v>165</v>
      </c>
      <c r="FL4" s="23">
        <v>166</v>
      </c>
      <c r="FM4" s="23">
        <v>167</v>
      </c>
      <c r="FN4" s="23">
        <v>168</v>
      </c>
      <c r="FO4" s="23">
        <v>169</v>
      </c>
      <c r="FP4" s="23">
        <v>170</v>
      </c>
      <c r="FQ4" s="23">
        <v>171</v>
      </c>
      <c r="FR4" s="23">
        <v>172</v>
      </c>
      <c r="FS4" s="23">
        <v>173</v>
      </c>
      <c r="FT4" s="23">
        <v>174</v>
      </c>
      <c r="FU4" s="23">
        <v>175</v>
      </c>
      <c r="FV4" s="23">
        <v>176</v>
      </c>
      <c r="FW4" s="23">
        <v>177</v>
      </c>
      <c r="FX4" s="23">
        <v>178</v>
      </c>
      <c r="FY4" s="23">
        <v>179</v>
      </c>
      <c r="FZ4" s="23">
        <v>180</v>
      </c>
      <c r="GA4" s="23">
        <v>181</v>
      </c>
      <c r="GB4" s="23">
        <v>182</v>
      </c>
      <c r="GC4" s="23">
        <v>183</v>
      </c>
      <c r="GD4" s="23">
        <v>184</v>
      </c>
      <c r="GE4" s="23">
        <v>185</v>
      </c>
      <c r="GF4" s="23">
        <v>186</v>
      </c>
      <c r="GG4" s="23">
        <v>187</v>
      </c>
      <c r="GH4" s="23">
        <v>188</v>
      </c>
      <c r="GI4" s="23">
        <v>189</v>
      </c>
      <c r="GJ4" s="23">
        <v>190</v>
      </c>
      <c r="GK4" s="23">
        <v>191</v>
      </c>
      <c r="GL4" s="23">
        <v>192</v>
      </c>
      <c r="GM4" s="23">
        <v>193</v>
      </c>
      <c r="GN4" s="23">
        <v>194</v>
      </c>
      <c r="GO4" s="23">
        <v>195</v>
      </c>
      <c r="GP4" s="23">
        <v>196</v>
      </c>
      <c r="GQ4" s="23">
        <v>197</v>
      </c>
      <c r="GR4" s="23">
        <v>198</v>
      </c>
      <c r="GS4" s="23">
        <v>199</v>
      </c>
      <c r="GT4" s="23">
        <v>200</v>
      </c>
      <c r="GU4" s="23">
        <v>201</v>
      </c>
      <c r="GV4" s="23">
        <v>202</v>
      </c>
      <c r="GW4" s="23">
        <v>203</v>
      </c>
      <c r="GX4" s="23">
        <v>204</v>
      </c>
      <c r="GY4" s="23">
        <v>205</v>
      </c>
      <c r="GZ4" s="23">
        <v>206</v>
      </c>
      <c r="HA4" s="23">
        <v>207</v>
      </c>
      <c r="HB4" s="23">
        <v>208</v>
      </c>
      <c r="HC4" s="23">
        <v>209</v>
      </c>
      <c r="HD4" s="23">
        <v>210</v>
      </c>
      <c r="HE4" s="23">
        <v>211</v>
      </c>
      <c r="HF4" s="23">
        <v>212</v>
      </c>
      <c r="HG4" s="23">
        <v>213</v>
      </c>
      <c r="HH4" s="23">
        <v>214</v>
      </c>
      <c r="HI4" s="23">
        <v>215</v>
      </c>
      <c r="HJ4" s="23">
        <v>216</v>
      </c>
      <c r="HK4" s="23">
        <v>217</v>
      </c>
      <c r="HL4" s="23">
        <v>218</v>
      </c>
      <c r="HM4" s="23">
        <v>219</v>
      </c>
      <c r="HN4" s="23">
        <v>220</v>
      </c>
      <c r="HO4" s="23">
        <v>221</v>
      </c>
      <c r="HP4" s="23">
        <v>222</v>
      </c>
      <c r="HQ4" s="23">
        <v>223</v>
      </c>
      <c r="HR4" s="23">
        <v>224</v>
      </c>
      <c r="HS4" s="23">
        <v>225</v>
      </c>
      <c r="HT4" s="23">
        <v>226</v>
      </c>
      <c r="HU4" s="23">
        <v>227</v>
      </c>
      <c r="HV4" s="23">
        <v>228</v>
      </c>
      <c r="HW4" s="23">
        <v>229</v>
      </c>
      <c r="HX4" s="23">
        <v>230</v>
      </c>
      <c r="HY4" s="23">
        <v>231</v>
      </c>
      <c r="HZ4" s="23">
        <v>232</v>
      </c>
      <c r="IA4" s="23">
        <v>233</v>
      </c>
      <c r="IB4" s="23">
        <v>234</v>
      </c>
      <c r="IC4" s="23">
        <v>235</v>
      </c>
      <c r="ID4" s="23">
        <v>236</v>
      </c>
      <c r="IE4" s="23">
        <v>237</v>
      </c>
      <c r="IF4" s="23">
        <v>238</v>
      </c>
      <c r="IG4" s="23">
        <v>239</v>
      </c>
      <c r="IH4" s="23">
        <v>240</v>
      </c>
      <c r="II4" s="23">
        <v>241</v>
      </c>
      <c r="IJ4" s="23">
        <v>242</v>
      </c>
      <c r="IK4" s="23">
        <v>243</v>
      </c>
      <c r="IL4" s="23">
        <v>244</v>
      </c>
      <c r="IM4" s="23">
        <v>245</v>
      </c>
      <c r="IN4" s="23">
        <v>246</v>
      </c>
      <c r="IO4" s="23">
        <v>247</v>
      </c>
      <c r="IP4" s="23">
        <v>248</v>
      </c>
      <c r="IQ4" s="23">
        <v>249</v>
      </c>
      <c r="IR4" s="23">
        <v>250</v>
      </c>
      <c r="IS4" s="23">
        <v>251</v>
      </c>
      <c r="IT4" s="23">
        <v>252</v>
      </c>
      <c r="IU4" s="23">
        <v>253</v>
      </c>
      <c r="IV4" s="23">
        <v>254</v>
      </c>
      <c r="IW4" s="23">
        <v>255</v>
      </c>
      <c r="IX4" s="23">
        <v>256</v>
      </c>
      <c r="IY4" s="23">
        <v>257</v>
      </c>
      <c r="IZ4" s="23">
        <v>258</v>
      </c>
      <c r="JA4" s="23">
        <v>259</v>
      </c>
      <c r="JB4" s="23">
        <v>260</v>
      </c>
      <c r="JC4" s="23">
        <v>261</v>
      </c>
      <c r="JD4" s="23">
        <v>262</v>
      </c>
      <c r="JE4" s="23">
        <v>263</v>
      </c>
      <c r="JF4" s="23">
        <v>264</v>
      </c>
      <c r="JG4" s="23">
        <v>265</v>
      </c>
      <c r="JH4" s="23">
        <v>266</v>
      </c>
      <c r="JI4" s="23">
        <v>267</v>
      </c>
      <c r="JJ4" s="23">
        <v>268</v>
      </c>
      <c r="JK4" s="23">
        <v>269</v>
      </c>
      <c r="JL4" s="23">
        <v>270</v>
      </c>
      <c r="JM4" s="23">
        <v>271</v>
      </c>
      <c r="JN4" s="23">
        <v>272</v>
      </c>
      <c r="JO4" s="23">
        <v>273</v>
      </c>
      <c r="JP4" s="23">
        <v>274</v>
      </c>
      <c r="JQ4" s="23">
        <v>275</v>
      </c>
      <c r="JR4" s="23">
        <v>276</v>
      </c>
      <c r="JS4" s="23">
        <v>277</v>
      </c>
      <c r="JT4" s="23">
        <v>278</v>
      </c>
      <c r="JU4" s="23">
        <v>279</v>
      </c>
      <c r="JV4" s="23">
        <v>280</v>
      </c>
      <c r="JW4" s="23">
        <v>281</v>
      </c>
      <c r="JX4" s="23">
        <v>282</v>
      </c>
      <c r="JY4" s="23">
        <v>283</v>
      </c>
      <c r="JZ4" s="23">
        <v>284</v>
      </c>
      <c r="KA4" s="23">
        <v>285</v>
      </c>
      <c r="KB4" s="23">
        <v>286</v>
      </c>
      <c r="KC4" s="23">
        <v>287</v>
      </c>
      <c r="KD4" s="23">
        <v>288</v>
      </c>
      <c r="KE4" s="23">
        <v>289</v>
      </c>
      <c r="KF4" s="23">
        <v>290</v>
      </c>
      <c r="KG4" s="23">
        <v>291</v>
      </c>
      <c r="KH4" s="23">
        <v>292</v>
      </c>
      <c r="KI4" s="23">
        <v>293</v>
      </c>
      <c r="KJ4" s="23">
        <v>294</v>
      </c>
      <c r="KK4" s="23">
        <v>295</v>
      </c>
      <c r="KL4" s="23">
        <v>296</v>
      </c>
      <c r="KM4" s="23">
        <v>297</v>
      </c>
      <c r="KN4" s="23">
        <v>298</v>
      </c>
      <c r="KO4" s="23">
        <v>299</v>
      </c>
      <c r="KP4" s="23">
        <v>300</v>
      </c>
      <c r="KQ4" s="23">
        <v>301</v>
      </c>
      <c r="KR4" s="23">
        <v>302</v>
      </c>
      <c r="KS4" s="23">
        <v>303</v>
      </c>
      <c r="KT4" s="23">
        <v>304</v>
      </c>
      <c r="KU4" s="23">
        <v>305</v>
      </c>
      <c r="KV4" s="23">
        <v>306</v>
      </c>
      <c r="KW4" s="23">
        <v>307</v>
      </c>
      <c r="KX4" s="23">
        <v>308</v>
      </c>
      <c r="KY4" s="23">
        <v>309</v>
      </c>
      <c r="KZ4" s="23">
        <v>310</v>
      </c>
      <c r="LA4" s="23">
        <v>311</v>
      </c>
      <c r="LB4" s="23">
        <v>312</v>
      </c>
      <c r="LC4" s="23">
        <v>313</v>
      </c>
      <c r="LD4" s="23">
        <v>314</v>
      </c>
      <c r="LE4" s="23">
        <v>315</v>
      </c>
      <c r="LF4" s="23">
        <v>316</v>
      </c>
      <c r="LG4" s="23">
        <v>317</v>
      </c>
      <c r="LH4" s="23">
        <v>318</v>
      </c>
      <c r="LI4" s="23">
        <v>319</v>
      </c>
      <c r="LJ4" s="23">
        <v>320</v>
      </c>
      <c r="LK4" s="23">
        <v>321</v>
      </c>
      <c r="LL4" s="23">
        <v>322</v>
      </c>
      <c r="LM4" s="23">
        <v>323</v>
      </c>
      <c r="LN4" s="23">
        <v>324</v>
      </c>
      <c r="LO4" s="23">
        <v>325</v>
      </c>
      <c r="LP4" s="23">
        <v>326</v>
      </c>
      <c r="LQ4" s="23">
        <v>327</v>
      </c>
      <c r="LR4" s="23">
        <v>328</v>
      </c>
      <c r="LS4" s="23">
        <v>329</v>
      </c>
      <c r="LT4" s="23">
        <v>330</v>
      </c>
      <c r="LU4" s="23">
        <v>331</v>
      </c>
      <c r="LV4" s="23">
        <v>332</v>
      </c>
      <c r="LW4" s="23">
        <v>333</v>
      </c>
      <c r="LX4" s="23">
        <v>334</v>
      </c>
      <c r="LY4" s="23">
        <v>335</v>
      </c>
      <c r="LZ4" s="23">
        <v>336</v>
      </c>
      <c r="MA4" s="23">
        <v>337</v>
      </c>
      <c r="MB4" s="23">
        <v>338</v>
      </c>
      <c r="MC4" s="23">
        <v>339</v>
      </c>
      <c r="MD4" s="23">
        <v>340</v>
      </c>
      <c r="ME4" s="23">
        <v>341</v>
      </c>
      <c r="MF4" s="23">
        <v>342</v>
      </c>
      <c r="MG4" s="23">
        <v>343</v>
      </c>
      <c r="MH4" s="23">
        <v>344</v>
      </c>
      <c r="MI4" s="23">
        <v>345</v>
      </c>
      <c r="MJ4" s="23">
        <v>346</v>
      </c>
      <c r="MK4" s="23">
        <v>347</v>
      </c>
      <c r="ML4" s="23">
        <v>348</v>
      </c>
      <c r="MM4" s="23">
        <v>349</v>
      </c>
      <c r="MN4" s="23">
        <v>350</v>
      </c>
      <c r="MO4" s="23">
        <v>351</v>
      </c>
      <c r="MP4" s="23">
        <v>352</v>
      </c>
      <c r="MQ4" s="23">
        <v>353</v>
      </c>
      <c r="MR4" s="23">
        <v>354</v>
      </c>
      <c r="MS4" s="23">
        <v>355</v>
      </c>
      <c r="MT4" s="23">
        <v>356</v>
      </c>
      <c r="MU4" s="23">
        <v>357</v>
      </c>
      <c r="MV4" s="23">
        <v>358</v>
      </c>
      <c r="MW4" s="23">
        <v>359</v>
      </c>
      <c r="MX4" s="23">
        <v>360</v>
      </c>
      <c r="MY4" s="23">
        <v>361</v>
      </c>
      <c r="MZ4" s="23">
        <v>362</v>
      </c>
      <c r="NA4" s="23">
        <v>363</v>
      </c>
      <c r="NB4" s="23">
        <v>364</v>
      </c>
      <c r="NC4" s="23">
        <v>365</v>
      </c>
      <c r="ND4" s="26">
        <v>366</v>
      </c>
      <c r="NE4" s="23">
        <v>367</v>
      </c>
      <c r="NF4" s="23">
        <v>368</v>
      </c>
      <c r="NG4" s="23">
        <v>369</v>
      </c>
      <c r="NH4" s="23">
        <v>370</v>
      </c>
      <c r="NI4" s="23">
        <v>371</v>
      </c>
      <c r="NJ4" s="23">
        <v>372</v>
      </c>
      <c r="NK4" s="23">
        <v>373</v>
      </c>
      <c r="NL4" s="23">
        <v>374</v>
      </c>
      <c r="NM4" s="23">
        <v>375</v>
      </c>
      <c r="NN4" s="23">
        <v>376</v>
      </c>
      <c r="NO4" s="23">
        <v>377</v>
      </c>
      <c r="NP4" s="23">
        <v>378</v>
      </c>
      <c r="NQ4" s="23">
        <v>379</v>
      </c>
      <c r="NR4" s="23">
        <v>380</v>
      </c>
      <c r="NS4" s="23">
        <v>381</v>
      </c>
      <c r="NT4" s="23">
        <v>382</v>
      </c>
      <c r="NU4" s="23">
        <v>383</v>
      </c>
      <c r="NV4" s="23">
        <v>384</v>
      </c>
      <c r="NW4" s="23">
        <v>385</v>
      </c>
      <c r="NX4" s="23">
        <v>386</v>
      </c>
      <c r="NY4" s="23">
        <v>387</v>
      </c>
      <c r="NZ4" s="23">
        <v>388</v>
      </c>
      <c r="OA4" s="23">
        <v>389</v>
      </c>
      <c r="OB4" s="23">
        <v>390</v>
      </c>
      <c r="OC4" s="23">
        <v>391</v>
      </c>
      <c r="OD4" s="23">
        <v>392</v>
      </c>
      <c r="OE4" s="23">
        <v>393</v>
      </c>
      <c r="OF4" s="23">
        <v>394</v>
      </c>
      <c r="OG4" s="23">
        <v>395</v>
      </c>
      <c r="OH4" s="23">
        <v>396</v>
      </c>
      <c r="OI4" s="23">
        <v>397</v>
      </c>
      <c r="OJ4" s="23">
        <v>398</v>
      </c>
      <c r="OK4" s="23">
        <v>399</v>
      </c>
      <c r="OL4" s="23">
        <v>400</v>
      </c>
      <c r="OM4" s="23">
        <v>401</v>
      </c>
      <c r="ON4" s="23">
        <v>402</v>
      </c>
      <c r="OO4" s="23">
        <v>403</v>
      </c>
      <c r="OP4" s="23">
        <v>404</v>
      </c>
      <c r="OQ4" s="23">
        <v>405</v>
      </c>
      <c r="OR4" s="23">
        <v>406</v>
      </c>
      <c r="OS4" s="23">
        <v>407</v>
      </c>
      <c r="OT4" s="23">
        <v>408</v>
      </c>
      <c r="OU4" s="23">
        <v>409</v>
      </c>
      <c r="OV4" s="23">
        <v>410</v>
      </c>
      <c r="OW4" s="23">
        <v>411</v>
      </c>
      <c r="OX4" s="23">
        <v>412</v>
      </c>
      <c r="OY4" s="23">
        <v>413</v>
      </c>
      <c r="OZ4" s="23">
        <v>414</v>
      </c>
      <c r="PA4" s="23">
        <v>415</v>
      </c>
      <c r="PB4" s="23">
        <v>416</v>
      </c>
      <c r="PC4" s="23">
        <v>417</v>
      </c>
      <c r="PD4" s="23">
        <v>418</v>
      </c>
      <c r="PE4" s="23">
        <v>419</v>
      </c>
      <c r="PF4" s="23">
        <v>420</v>
      </c>
      <c r="PG4" s="23">
        <v>421</v>
      </c>
      <c r="PH4" s="23">
        <v>422</v>
      </c>
      <c r="PI4" s="23">
        <v>423</v>
      </c>
      <c r="PJ4" s="23">
        <v>424</v>
      </c>
      <c r="PK4" s="23">
        <v>425</v>
      </c>
      <c r="PL4" s="23">
        <v>426</v>
      </c>
      <c r="PM4" s="23">
        <v>427</v>
      </c>
      <c r="PN4" s="23">
        <v>428</v>
      </c>
      <c r="PO4" s="23">
        <v>429</v>
      </c>
      <c r="PP4" s="23">
        <v>430</v>
      </c>
      <c r="PQ4" s="23">
        <v>431</v>
      </c>
      <c r="PR4" s="23">
        <v>432</v>
      </c>
      <c r="PS4" s="23">
        <v>433</v>
      </c>
      <c r="PT4" s="23">
        <v>434</v>
      </c>
      <c r="PU4" s="23">
        <v>435</v>
      </c>
      <c r="PV4" s="23">
        <v>436</v>
      </c>
      <c r="PW4" s="23">
        <v>437</v>
      </c>
      <c r="PX4" s="23">
        <v>438</v>
      </c>
      <c r="PY4" s="23">
        <v>439</v>
      </c>
      <c r="PZ4" s="23">
        <v>440</v>
      </c>
      <c r="QA4" s="23">
        <v>441</v>
      </c>
      <c r="QB4" s="23">
        <v>442</v>
      </c>
      <c r="QC4" s="23">
        <v>443</v>
      </c>
      <c r="QD4" s="23">
        <v>444</v>
      </c>
      <c r="QE4" s="23">
        <v>445</v>
      </c>
      <c r="QF4" s="23">
        <v>446</v>
      </c>
      <c r="QG4" s="23">
        <v>447</v>
      </c>
      <c r="QH4" s="23">
        <v>448</v>
      </c>
      <c r="QI4" s="23">
        <v>449</v>
      </c>
      <c r="QJ4" s="23">
        <v>450</v>
      </c>
      <c r="QK4" s="23">
        <v>451</v>
      </c>
      <c r="QL4" s="23">
        <v>452</v>
      </c>
      <c r="QM4" s="23">
        <v>453</v>
      </c>
      <c r="QN4" s="23">
        <v>454</v>
      </c>
      <c r="QO4" s="23">
        <v>455</v>
      </c>
      <c r="QP4" s="23">
        <v>456</v>
      </c>
      <c r="QQ4" s="23">
        <v>457</v>
      </c>
    </row>
    <row r="5" spans="1:460" ht="15" customHeight="1" x14ac:dyDescent="0.2">
      <c r="A5" s="20">
        <v>2018</v>
      </c>
      <c r="B5" s="19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1">
        <v>1</v>
      </c>
      <c r="AI5" s="21">
        <v>2</v>
      </c>
      <c r="AJ5" s="21">
        <v>3</v>
      </c>
      <c r="AK5" s="21">
        <v>4</v>
      </c>
      <c r="AL5" s="21">
        <v>5</v>
      </c>
      <c r="AM5" s="21">
        <v>6</v>
      </c>
      <c r="AN5" s="21">
        <v>7</v>
      </c>
      <c r="AO5" s="21">
        <v>8</v>
      </c>
      <c r="AP5" s="21">
        <v>9</v>
      </c>
      <c r="AQ5" s="21">
        <v>10</v>
      </c>
      <c r="AR5" s="21">
        <v>11</v>
      </c>
      <c r="AS5" s="21">
        <v>12</v>
      </c>
      <c r="AT5" s="21">
        <v>13</v>
      </c>
      <c r="AU5" s="21">
        <v>14</v>
      </c>
      <c r="AV5" s="21">
        <v>15</v>
      </c>
      <c r="AW5" s="21">
        <v>16</v>
      </c>
      <c r="AX5" s="21">
        <v>17</v>
      </c>
      <c r="AY5" s="21">
        <v>18</v>
      </c>
      <c r="AZ5" s="21">
        <v>19</v>
      </c>
      <c r="BA5" s="21">
        <v>20</v>
      </c>
      <c r="BB5" s="21">
        <v>21</v>
      </c>
      <c r="BC5" s="21">
        <v>22</v>
      </c>
      <c r="BD5" s="21">
        <v>23</v>
      </c>
      <c r="BE5" s="21">
        <v>24</v>
      </c>
      <c r="BF5" s="21">
        <v>25</v>
      </c>
      <c r="BG5" s="21">
        <v>26</v>
      </c>
      <c r="BH5" s="21">
        <v>27</v>
      </c>
      <c r="BI5" s="21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1">
        <v>1</v>
      </c>
      <c r="CQ5" s="21">
        <v>2</v>
      </c>
      <c r="CR5" s="21">
        <v>3</v>
      </c>
      <c r="CS5" s="21">
        <v>4</v>
      </c>
      <c r="CT5" s="21">
        <v>5</v>
      </c>
      <c r="CU5" s="21">
        <v>6</v>
      </c>
      <c r="CV5" s="21">
        <v>7</v>
      </c>
      <c r="CW5" s="21">
        <v>8</v>
      </c>
      <c r="CX5" s="21">
        <v>9</v>
      </c>
      <c r="CY5" s="21">
        <v>10</v>
      </c>
      <c r="CZ5" s="21">
        <v>11</v>
      </c>
      <c r="DA5" s="21">
        <v>12</v>
      </c>
      <c r="DB5" s="21">
        <v>13</v>
      </c>
      <c r="DC5" s="21">
        <v>14</v>
      </c>
      <c r="DD5" s="21">
        <v>15</v>
      </c>
      <c r="DE5" s="21">
        <v>16</v>
      </c>
      <c r="DF5" s="21">
        <v>17</v>
      </c>
      <c r="DG5" s="21">
        <v>18</v>
      </c>
      <c r="DH5" s="21">
        <v>19</v>
      </c>
      <c r="DI5" s="21">
        <v>20</v>
      </c>
      <c r="DJ5" s="21">
        <v>21</v>
      </c>
      <c r="DK5" s="21">
        <v>22</v>
      </c>
      <c r="DL5" s="21">
        <v>23</v>
      </c>
      <c r="DM5" s="21">
        <v>24</v>
      </c>
      <c r="DN5" s="21">
        <v>25</v>
      </c>
      <c r="DO5" s="21">
        <v>26</v>
      </c>
      <c r="DP5" s="21">
        <v>27</v>
      </c>
      <c r="DQ5" s="21">
        <v>28</v>
      </c>
      <c r="DR5" s="21">
        <v>29</v>
      </c>
      <c r="DS5" s="21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1">
        <v>1</v>
      </c>
      <c r="EZ5" s="21">
        <v>2</v>
      </c>
      <c r="FA5" s="21">
        <v>3</v>
      </c>
      <c r="FB5" s="21">
        <v>4</v>
      </c>
      <c r="FC5" s="21">
        <v>5</v>
      </c>
      <c r="FD5" s="21">
        <v>6</v>
      </c>
      <c r="FE5" s="21">
        <v>7</v>
      </c>
      <c r="FF5" s="21">
        <v>8</v>
      </c>
      <c r="FG5" s="21">
        <v>9</v>
      </c>
      <c r="FH5" s="21">
        <v>10</v>
      </c>
      <c r="FI5" s="21">
        <v>11</v>
      </c>
      <c r="FJ5" s="21">
        <v>12</v>
      </c>
      <c r="FK5" s="21">
        <v>13</v>
      </c>
      <c r="FL5" s="21">
        <v>14</v>
      </c>
      <c r="FM5" s="21">
        <v>15</v>
      </c>
      <c r="FN5" s="21">
        <v>16</v>
      </c>
      <c r="FO5" s="21">
        <v>17</v>
      </c>
      <c r="FP5" s="21">
        <v>18</v>
      </c>
      <c r="FQ5" s="21">
        <v>19</v>
      </c>
      <c r="FR5" s="21">
        <v>20</v>
      </c>
      <c r="FS5" s="21">
        <v>21</v>
      </c>
      <c r="FT5" s="21">
        <v>22</v>
      </c>
      <c r="FU5" s="21">
        <v>23</v>
      </c>
      <c r="FV5" s="21">
        <v>24</v>
      </c>
      <c r="FW5" s="21">
        <v>25</v>
      </c>
      <c r="FX5" s="21">
        <v>26</v>
      </c>
      <c r="FY5" s="21">
        <v>27</v>
      </c>
      <c r="FZ5" s="21">
        <v>28</v>
      </c>
      <c r="GA5" s="21">
        <v>29</v>
      </c>
      <c r="GB5" s="21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1">
        <v>1</v>
      </c>
      <c r="HI5" s="21">
        <v>2</v>
      </c>
      <c r="HJ5" s="21">
        <v>3</v>
      </c>
      <c r="HK5" s="21">
        <v>4</v>
      </c>
      <c r="HL5" s="21">
        <v>5</v>
      </c>
      <c r="HM5" s="21">
        <v>6</v>
      </c>
      <c r="HN5" s="21">
        <v>7</v>
      </c>
      <c r="HO5" s="21">
        <v>8</v>
      </c>
      <c r="HP5" s="21">
        <v>9</v>
      </c>
      <c r="HQ5" s="21">
        <v>10</v>
      </c>
      <c r="HR5" s="21">
        <v>11</v>
      </c>
      <c r="HS5" s="21">
        <v>12</v>
      </c>
      <c r="HT5" s="141">
        <v>13</v>
      </c>
      <c r="HU5" s="141">
        <v>14</v>
      </c>
      <c r="HV5" s="141">
        <v>15</v>
      </c>
      <c r="HW5" s="21">
        <v>16</v>
      </c>
      <c r="HX5" s="21">
        <v>17</v>
      </c>
      <c r="HY5" s="21">
        <v>18</v>
      </c>
      <c r="HZ5" s="21">
        <v>19</v>
      </c>
      <c r="IA5" s="21">
        <v>20</v>
      </c>
      <c r="IB5" s="21">
        <v>21</v>
      </c>
      <c r="IC5" s="21">
        <v>22</v>
      </c>
      <c r="ID5" s="21">
        <v>23</v>
      </c>
      <c r="IE5" s="21">
        <v>24</v>
      </c>
      <c r="IF5" s="21">
        <v>25</v>
      </c>
      <c r="IG5" s="21">
        <v>26</v>
      </c>
      <c r="IH5" s="21">
        <v>27</v>
      </c>
      <c r="II5" s="21">
        <v>28</v>
      </c>
      <c r="IJ5" s="21">
        <v>29</v>
      </c>
      <c r="IK5" s="21">
        <v>30</v>
      </c>
      <c r="IL5" s="21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1">
        <v>1</v>
      </c>
      <c r="JR5" s="21">
        <v>2</v>
      </c>
      <c r="JS5" s="21">
        <v>3</v>
      </c>
      <c r="JT5" s="21">
        <v>4</v>
      </c>
      <c r="JU5" s="21">
        <v>5</v>
      </c>
      <c r="JV5" s="21">
        <v>6</v>
      </c>
      <c r="JW5" s="21">
        <v>7</v>
      </c>
      <c r="JX5" s="21">
        <v>8</v>
      </c>
      <c r="JY5" s="21">
        <v>9</v>
      </c>
      <c r="JZ5" s="21">
        <v>10</v>
      </c>
      <c r="KA5" s="21">
        <v>11</v>
      </c>
      <c r="KB5" s="21">
        <v>12</v>
      </c>
      <c r="KC5" s="21">
        <v>13</v>
      </c>
      <c r="KD5" s="21">
        <v>14</v>
      </c>
      <c r="KE5" s="21">
        <v>15</v>
      </c>
      <c r="KF5" s="21">
        <v>16</v>
      </c>
      <c r="KG5" s="21">
        <v>17</v>
      </c>
      <c r="KH5" s="21">
        <v>18</v>
      </c>
      <c r="KI5" s="21">
        <v>19</v>
      </c>
      <c r="KJ5" s="21">
        <v>20</v>
      </c>
      <c r="KK5" s="21">
        <v>21</v>
      </c>
      <c r="KL5" s="21">
        <v>22</v>
      </c>
      <c r="KM5" s="21">
        <v>23</v>
      </c>
      <c r="KN5" s="21">
        <v>24</v>
      </c>
      <c r="KO5" s="21">
        <v>25</v>
      </c>
      <c r="KP5" s="21">
        <v>26</v>
      </c>
      <c r="KQ5" s="21">
        <v>27</v>
      </c>
      <c r="KR5" s="21">
        <v>28</v>
      </c>
      <c r="KS5" s="21">
        <v>29</v>
      </c>
      <c r="KT5" s="21">
        <v>30</v>
      </c>
      <c r="KU5" s="21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21">
        <v>1</v>
      </c>
      <c r="MA5" s="21">
        <v>2</v>
      </c>
      <c r="MB5" s="21">
        <v>3</v>
      </c>
      <c r="MC5" s="21">
        <v>4</v>
      </c>
      <c r="MD5" s="21">
        <v>5</v>
      </c>
      <c r="ME5" s="21">
        <v>6</v>
      </c>
      <c r="MF5" s="21">
        <v>7</v>
      </c>
      <c r="MG5" s="21">
        <v>8</v>
      </c>
      <c r="MH5" s="21">
        <v>9</v>
      </c>
      <c r="MI5" s="21">
        <v>10</v>
      </c>
      <c r="MJ5" s="21">
        <v>11</v>
      </c>
      <c r="MK5" s="21">
        <v>12</v>
      </c>
      <c r="ML5" s="21">
        <v>13</v>
      </c>
      <c r="MM5" s="21">
        <v>14</v>
      </c>
      <c r="MN5" s="21">
        <v>15</v>
      </c>
      <c r="MO5" s="21">
        <v>16</v>
      </c>
      <c r="MP5" s="21">
        <v>17</v>
      </c>
      <c r="MQ5" s="21">
        <v>18</v>
      </c>
      <c r="MR5" s="21">
        <v>19</v>
      </c>
      <c r="MS5" s="21">
        <v>20</v>
      </c>
      <c r="MT5" s="21">
        <v>21</v>
      </c>
      <c r="MU5" s="21">
        <v>22</v>
      </c>
      <c r="MV5" s="21">
        <v>23</v>
      </c>
      <c r="MW5" s="21">
        <v>24</v>
      </c>
      <c r="MX5" s="21">
        <v>25</v>
      </c>
      <c r="MY5" s="21">
        <v>26</v>
      </c>
      <c r="MZ5" s="21">
        <v>27</v>
      </c>
      <c r="NA5" s="21">
        <v>28</v>
      </c>
      <c r="NB5" s="141">
        <v>29</v>
      </c>
      <c r="NC5" s="141">
        <v>30</v>
      </c>
      <c r="ND5" s="142">
        <v>31</v>
      </c>
      <c r="NE5" s="141">
        <v>1</v>
      </c>
      <c r="NF5" s="141">
        <v>2</v>
      </c>
      <c r="NG5" s="141">
        <v>3</v>
      </c>
      <c r="NH5" s="21">
        <v>4</v>
      </c>
      <c r="NI5" s="21">
        <v>5</v>
      </c>
      <c r="NJ5" s="21">
        <v>6</v>
      </c>
      <c r="NK5" s="21">
        <v>7</v>
      </c>
      <c r="NL5" s="21">
        <v>8</v>
      </c>
      <c r="NM5" s="21">
        <v>9</v>
      </c>
      <c r="NN5" s="21">
        <v>10</v>
      </c>
      <c r="NO5" s="21">
        <v>11</v>
      </c>
      <c r="NP5" s="21">
        <v>12</v>
      </c>
      <c r="NQ5" s="21">
        <v>13</v>
      </c>
      <c r="NR5" s="21">
        <v>14</v>
      </c>
      <c r="NS5" s="21">
        <v>15</v>
      </c>
      <c r="NT5" s="21">
        <v>16</v>
      </c>
      <c r="NU5" s="21">
        <v>17</v>
      </c>
      <c r="NV5" s="21">
        <v>18</v>
      </c>
      <c r="NW5" s="21">
        <v>19</v>
      </c>
      <c r="NX5" s="21">
        <v>20</v>
      </c>
      <c r="NY5" s="21">
        <v>21</v>
      </c>
      <c r="NZ5" s="21">
        <v>22</v>
      </c>
      <c r="OA5" s="21">
        <v>23</v>
      </c>
      <c r="OB5" s="21">
        <v>24</v>
      </c>
      <c r="OC5" s="21">
        <v>25</v>
      </c>
      <c r="OD5" s="21">
        <v>26</v>
      </c>
      <c r="OE5" s="21">
        <v>27</v>
      </c>
      <c r="OF5" s="21">
        <v>28</v>
      </c>
      <c r="OG5" s="21">
        <v>29</v>
      </c>
      <c r="OH5" s="21">
        <v>30</v>
      </c>
      <c r="OI5" s="21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1">
        <v>1</v>
      </c>
      <c r="PN5" s="21">
        <v>2</v>
      </c>
      <c r="PO5" s="21">
        <v>3</v>
      </c>
      <c r="PP5" s="21">
        <v>4</v>
      </c>
      <c r="PQ5" s="21">
        <v>5</v>
      </c>
      <c r="PR5" s="21">
        <v>6</v>
      </c>
      <c r="PS5" s="21">
        <v>7</v>
      </c>
      <c r="PT5" s="21">
        <v>8</v>
      </c>
      <c r="PU5" s="21">
        <v>9</v>
      </c>
      <c r="PV5" s="21">
        <v>10</v>
      </c>
      <c r="PW5" s="21">
        <v>11</v>
      </c>
      <c r="PX5" s="21">
        <v>12</v>
      </c>
      <c r="PY5" s="21">
        <v>13</v>
      </c>
      <c r="PZ5" s="21">
        <v>14</v>
      </c>
      <c r="QA5" s="21">
        <v>15</v>
      </c>
      <c r="QB5" s="21">
        <v>16</v>
      </c>
      <c r="QC5" s="21">
        <v>17</v>
      </c>
      <c r="QD5" s="21">
        <v>18</v>
      </c>
      <c r="QE5" s="21">
        <v>19</v>
      </c>
      <c r="QF5" s="21">
        <v>20</v>
      </c>
      <c r="QG5" s="21">
        <v>21</v>
      </c>
      <c r="QH5" s="21">
        <v>22</v>
      </c>
      <c r="QI5" s="21">
        <v>23</v>
      </c>
      <c r="QJ5" s="21">
        <v>24</v>
      </c>
      <c r="QK5" s="21">
        <v>25</v>
      </c>
      <c r="QL5" s="21">
        <v>26</v>
      </c>
      <c r="QM5" s="21">
        <v>27</v>
      </c>
      <c r="QN5" s="21">
        <v>28</v>
      </c>
      <c r="QO5" s="21">
        <v>29</v>
      </c>
      <c r="QP5" s="21">
        <v>30</v>
      </c>
      <c r="QQ5" s="21">
        <v>31</v>
      </c>
    </row>
    <row r="6" spans="1:460" ht="15" customHeight="1" x14ac:dyDescent="0.2">
      <c r="A6" s="20"/>
      <c r="B6" s="19">
        <v>2</v>
      </c>
      <c r="C6" s="18" t="s">
        <v>134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150" t="s">
        <v>134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21" t="s">
        <v>5</v>
      </c>
      <c r="AI6" s="21" t="s">
        <v>6</v>
      </c>
      <c r="AJ6" s="21" t="s">
        <v>7</v>
      </c>
      <c r="AK6" s="21" t="s">
        <v>2</v>
      </c>
      <c r="AL6" s="21" t="s">
        <v>0</v>
      </c>
      <c r="AM6" s="21" t="s">
        <v>3</v>
      </c>
      <c r="AN6" s="21" t="s">
        <v>4</v>
      </c>
      <c r="AO6" s="21" t="s">
        <v>5</v>
      </c>
      <c r="AP6" s="21" t="s">
        <v>6</v>
      </c>
      <c r="AQ6" s="21" t="s">
        <v>7</v>
      </c>
      <c r="AR6" s="24" t="s">
        <v>58</v>
      </c>
      <c r="AS6" s="48" t="s">
        <v>134</v>
      </c>
      <c r="AT6" s="21" t="s">
        <v>3</v>
      </c>
      <c r="AU6" s="21" t="s">
        <v>4</v>
      </c>
      <c r="AV6" s="21" t="s">
        <v>5</v>
      </c>
      <c r="AW6" s="21" t="s">
        <v>6</v>
      </c>
      <c r="AX6" s="21" t="s">
        <v>7</v>
      </c>
      <c r="AY6" s="21" t="s">
        <v>2</v>
      </c>
      <c r="AZ6" s="21" t="s">
        <v>0</v>
      </c>
      <c r="BA6" s="21" t="s">
        <v>3</v>
      </c>
      <c r="BB6" s="21" t="s">
        <v>4</v>
      </c>
      <c r="BC6" s="21" t="s">
        <v>5</v>
      </c>
      <c r="BD6" s="21" t="s">
        <v>6</v>
      </c>
      <c r="BE6" s="21" t="s">
        <v>7</v>
      </c>
      <c r="BF6" s="21" t="s">
        <v>2</v>
      </c>
      <c r="BG6" s="21" t="s">
        <v>0</v>
      </c>
      <c r="BH6" s="21" t="s">
        <v>3</v>
      </c>
      <c r="BI6" s="21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150" t="s">
        <v>136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21" t="s">
        <v>2</v>
      </c>
      <c r="CQ6" s="21" t="s">
        <v>0</v>
      </c>
      <c r="CR6" s="21" t="s">
        <v>3</v>
      </c>
      <c r="CS6" s="21" t="s">
        <v>4</v>
      </c>
      <c r="CT6" s="21" t="s">
        <v>5</v>
      </c>
      <c r="CU6" s="21" t="s">
        <v>6</v>
      </c>
      <c r="CV6" s="21" t="s">
        <v>7</v>
      </c>
      <c r="CW6" s="21" t="s">
        <v>2</v>
      </c>
      <c r="CX6" s="21" t="s">
        <v>0</v>
      </c>
      <c r="CY6" s="21" t="s">
        <v>3</v>
      </c>
      <c r="CZ6" s="21" t="s">
        <v>4</v>
      </c>
      <c r="DA6" s="21" t="s">
        <v>5</v>
      </c>
      <c r="DB6" s="21" t="s">
        <v>6</v>
      </c>
      <c r="DC6" s="21" t="s">
        <v>7</v>
      </c>
      <c r="DD6" s="21" t="s">
        <v>2</v>
      </c>
      <c r="DE6" s="21" t="s">
        <v>0</v>
      </c>
      <c r="DF6" s="21" t="s">
        <v>3</v>
      </c>
      <c r="DG6" s="21" t="s">
        <v>4</v>
      </c>
      <c r="DH6" s="21" t="s">
        <v>5</v>
      </c>
      <c r="DI6" s="21" t="s">
        <v>6</v>
      </c>
      <c r="DJ6" s="21" t="s">
        <v>7</v>
      </c>
      <c r="DK6" s="21" t="s">
        <v>2</v>
      </c>
      <c r="DL6" s="21" t="s">
        <v>0</v>
      </c>
      <c r="DM6" s="21" t="s">
        <v>3</v>
      </c>
      <c r="DN6" s="21" t="s">
        <v>4</v>
      </c>
      <c r="DO6" s="21" t="s">
        <v>5</v>
      </c>
      <c r="DP6" s="21" t="s">
        <v>6</v>
      </c>
      <c r="DQ6" s="21" t="s">
        <v>7</v>
      </c>
      <c r="DR6" s="24" t="s">
        <v>58</v>
      </c>
      <c r="DS6" s="24" t="s">
        <v>134</v>
      </c>
      <c r="DT6" t="s">
        <v>3</v>
      </c>
      <c r="DU6" t="s">
        <v>4</v>
      </c>
      <c r="DV6" s="18" t="s">
        <v>137</v>
      </c>
      <c r="DW6" s="150" t="s">
        <v>138</v>
      </c>
      <c r="DX6" s="18" t="s">
        <v>60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21" t="s">
        <v>6</v>
      </c>
      <c r="EZ6" s="21" t="s">
        <v>7</v>
      </c>
      <c r="FA6" s="21" t="s">
        <v>2</v>
      </c>
      <c r="FB6" s="21" t="s">
        <v>0</v>
      </c>
      <c r="FC6" s="21" t="s">
        <v>3</v>
      </c>
      <c r="FD6" s="21" t="s">
        <v>4</v>
      </c>
      <c r="FE6" s="21" t="s">
        <v>5</v>
      </c>
      <c r="FF6" s="21" t="s">
        <v>6</v>
      </c>
      <c r="FG6" s="21" t="s">
        <v>7</v>
      </c>
      <c r="FH6" s="21" t="s">
        <v>2</v>
      </c>
      <c r="FI6" s="21" t="s">
        <v>0</v>
      </c>
      <c r="FJ6" s="21" t="s">
        <v>3</v>
      </c>
      <c r="FK6" s="21" t="s">
        <v>4</v>
      </c>
      <c r="FL6" s="21" t="s">
        <v>5</v>
      </c>
      <c r="FM6" s="21" t="s">
        <v>6</v>
      </c>
      <c r="FN6" s="21" t="s">
        <v>7</v>
      </c>
      <c r="FO6" s="21" t="s">
        <v>2</v>
      </c>
      <c r="FP6" s="21" t="s">
        <v>0</v>
      </c>
      <c r="FQ6" s="21" t="s">
        <v>3</v>
      </c>
      <c r="FR6" s="21" t="s">
        <v>4</v>
      </c>
      <c r="FS6" s="21" t="s">
        <v>5</v>
      </c>
      <c r="FT6" s="21" t="s">
        <v>6</v>
      </c>
      <c r="FU6" s="21" t="s">
        <v>7</v>
      </c>
      <c r="FV6" s="21" t="s">
        <v>2</v>
      </c>
      <c r="FW6" s="21" t="s">
        <v>0</v>
      </c>
      <c r="FX6" s="21" t="s">
        <v>3</v>
      </c>
      <c r="FY6" s="21" t="s">
        <v>4</v>
      </c>
      <c r="FZ6" s="21" t="s">
        <v>5</v>
      </c>
      <c r="GA6" s="21" t="s">
        <v>6</v>
      </c>
      <c r="GB6" s="21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8" t="s">
        <v>134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21" t="s">
        <v>4</v>
      </c>
      <c r="HI6" s="21" t="s">
        <v>5</v>
      </c>
      <c r="HJ6" s="21" t="s">
        <v>6</v>
      </c>
      <c r="HK6" s="21" t="s">
        <v>7</v>
      </c>
      <c r="HL6" s="21" t="s">
        <v>2</v>
      </c>
      <c r="HM6" s="21" t="s">
        <v>0</v>
      </c>
      <c r="HN6" s="21" t="s">
        <v>3</v>
      </c>
      <c r="HO6" s="21" t="s">
        <v>4</v>
      </c>
      <c r="HP6" s="21" t="s">
        <v>5</v>
      </c>
      <c r="HQ6" s="21" t="s">
        <v>6</v>
      </c>
      <c r="HR6" s="24" t="s">
        <v>60</v>
      </c>
      <c r="HS6" s="21" t="s">
        <v>2</v>
      </c>
      <c r="HT6" s="141" t="s">
        <v>134</v>
      </c>
      <c r="HU6" s="141" t="s">
        <v>135</v>
      </c>
      <c r="HV6" s="141" t="s">
        <v>136</v>
      </c>
      <c r="HW6" s="21" t="s">
        <v>5</v>
      </c>
      <c r="HX6" s="21" t="s">
        <v>6</v>
      </c>
      <c r="HY6" s="21" t="s">
        <v>7</v>
      </c>
      <c r="HZ6" s="21" t="s">
        <v>2</v>
      </c>
      <c r="IA6" s="21" t="s">
        <v>0</v>
      </c>
      <c r="IB6" s="21" t="s">
        <v>3</v>
      </c>
      <c r="IC6" s="21" t="s">
        <v>4</v>
      </c>
      <c r="ID6" s="21" t="s">
        <v>5</v>
      </c>
      <c r="IE6" s="21" t="s">
        <v>6</v>
      </c>
      <c r="IF6" s="21" t="s">
        <v>7</v>
      </c>
      <c r="IG6" s="21" t="s">
        <v>2</v>
      </c>
      <c r="IH6" s="21" t="s">
        <v>0</v>
      </c>
      <c r="II6" s="21" t="s">
        <v>3</v>
      </c>
      <c r="IJ6" s="21" t="s">
        <v>4</v>
      </c>
      <c r="IK6" s="21" t="s">
        <v>5</v>
      </c>
      <c r="IL6" s="21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8" t="s">
        <v>134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8" t="s">
        <v>58</v>
      </c>
      <c r="JJ6" s="18" t="s">
        <v>134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21" t="s">
        <v>0</v>
      </c>
      <c r="JR6" s="21" t="s">
        <v>3</v>
      </c>
      <c r="JS6" s="21" t="s">
        <v>4</v>
      </c>
      <c r="JT6" s="21" t="s">
        <v>5</v>
      </c>
      <c r="JU6" s="21" t="s">
        <v>6</v>
      </c>
      <c r="JV6" s="21" t="s">
        <v>7</v>
      </c>
      <c r="JW6" s="21" t="s">
        <v>2</v>
      </c>
      <c r="JX6" s="24" t="s">
        <v>134</v>
      </c>
      <c r="JY6" s="21" t="s">
        <v>3</v>
      </c>
      <c r="JZ6" s="21" t="s">
        <v>4</v>
      </c>
      <c r="KA6" s="21" t="s">
        <v>5</v>
      </c>
      <c r="KB6" s="21" t="s">
        <v>6</v>
      </c>
      <c r="KC6" s="21" t="s">
        <v>7</v>
      </c>
      <c r="KD6" s="21" t="s">
        <v>2</v>
      </c>
      <c r="KE6" s="21" t="s">
        <v>0</v>
      </c>
      <c r="KF6" s="21" t="s">
        <v>3</v>
      </c>
      <c r="KG6" s="21" t="s">
        <v>4</v>
      </c>
      <c r="KH6" s="21" t="s">
        <v>5</v>
      </c>
      <c r="KI6" s="21" t="s">
        <v>6</v>
      </c>
      <c r="KJ6" s="21" t="s">
        <v>7</v>
      </c>
      <c r="KK6" s="21" t="s">
        <v>2</v>
      </c>
      <c r="KL6" s="21" t="s">
        <v>0</v>
      </c>
      <c r="KM6" s="21" t="s">
        <v>3</v>
      </c>
      <c r="KN6" s="21" t="s">
        <v>4</v>
      </c>
      <c r="KO6" s="21" t="s">
        <v>5</v>
      </c>
      <c r="KP6" s="21" t="s">
        <v>6</v>
      </c>
      <c r="KQ6" s="21" t="s">
        <v>7</v>
      </c>
      <c r="KR6" s="21" t="s">
        <v>2</v>
      </c>
      <c r="KS6" s="21" t="s">
        <v>0</v>
      </c>
      <c r="KT6" s="21" t="s">
        <v>3</v>
      </c>
      <c r="KU6" s="21" t="s">
        <v>4</v>
      </c>
      <c r="KV6" t="s">
        <v>5</v>
      </c>
      <c r="KW6" t="s">
        <v>6</v>
      </c>
      <c r="KX6" s="18" t="s">
        <v>60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150" t="s">
        <v>138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21" t="s">
        <v>7</v>
      </c>
      <c r="MA6" s="21" t="s">
        <v>2</v>
      </c>
      <c r="MB6" s="21" t="s">
        <v>0</v>
      </c>
      <c r="MC6" s="21" t="s">
        <v>3</v>
      </c>
      <c r="MD6" s="21" t="s">
        <v>4</v>
      </c>
      <c r="ME6" s="21" t="s">
        <v>5</v>
      </c>
      <c r="MF6" s="21" t="s">
        <v>6</v>
      </c>
      <c r="MG6" s="21" t="s">
        <v>7</v>
      </c>
      <c r="MH6" s="21" t="s">
        <v>2</v>
      </c>
      <c r="MI6" s="21" t="s">
        <v>0</v>
      </c>
      <c r="MJ6" s="21" t="s">
        <v>3</v>
      </c>
      <c r="MK6" s="21" t="s">
        <v>4</v>
      </c>
      <c r="ML6" s="21" t="s">
        <v>5</v>
      </c>
      <c r="MM6" s="21" t="s">
        <v>6</v>
      </c>
      <c r="MN6" s="21" t="s">
        <v>7</v>
      </c>
      <c r="MO6" s="21" t="s">
        <v>2</v>
      </c>
      <c r="MP6" s="21" t="s">
        <v>0</v>
      </c>
      <c r="MQ6" s="21" t="s">
        <v>3</v>
      </c>
      <c r="MR6" s="21" t="s">
        <v>4</v>
      </c>
      <c r="MS6" s="21" t="s">
        <v>5</v>
      </c>
      <c r="MT6" s="21" t="s">
        <v>6</v>
      </c>
      <c r="MU6" s="21" t="s">
        <v>7</v>
      </c>
      <c r="MV6" s="24" t="s">
        <v>58</v>
      </c>
      <c r="MW6" s="48" t="s">
        <v>134</v>
      </c>
      <c r="MX6" s="21" t="s">
        <v>3</v>
      </c>
      <c r="MY6" s="21" t="s">
        <v>4</v>
      </c>
      <c r="MZ6" s="21" t="s">
        <v>5</v>
      </c>
      <c r="NA6" s="21" t="s">
        <v>6</v>
      </c>
      <c r="NB6" s="141" t="s">
        <v>7</v>
      </c>
      <c r="NC6" s="141" t="s">
        <v>2</v>
      </c>
      <c r="ND6" s="142" t="s">
        <v>134</v>
      </c>
      <c r="NE6" s="141" t="s">
        <v>135</v>
      </c>
      <c r="NF6" s="141" t="s">
        <v>136</v>
      </c>
      <c r="NG6" s="141" t="s">
        <v>137</v>
      </c>
      <c r="NH6" s="21" t="s">
        <v>6</v>
      </c>
      <c r="NI6" s="21" t="s">
        <v>7</v>
      </c>
      <c r="NJ6" s="21" t="s">
        <v>2</v>
      </c>
      <c r="NK6" s="21" t="s">
        <v>0</v>
      </c>
      <c r="NL6" s="21" t="s">
        <v>3</v>
      </c>
      <c r="NM6" s="21" t="s">
        <v>4</v>
      </c>
      <c r="NN6" s="21" t="s">
        <v>5</v>
      </c>
      <c r="NO6" s="21" t="s">
        <v>6</v>
      </c>
      <c r="NP6" s="21" t="s">
        <v>7</v>
      </c>
      <c r="NQ6" s="21" t="s">
        <v>2</v>
      </c>
      <c r="NR6" s="48" t="s">
        <v>134</v>
      </c>
      <c r="NS6" s="21" t="s">
        <v>3</v>
      </c>
      <c r="NT6" s="21" t="s">
        <v>4</v>
      </c>
      <c r="NU6" s="21" t="s">
        <v>5</v>
      </c>
      <c r="NV6" s="21" t="s">
        <v>6</v>
      </c>
      <c r="NW6" s="21" t="s">
        <v>7</v>
      </c>
      <c r="NX6" s="21" t="s">
        <v>2</v>
      </c>
      <c r="NY6" s="21" t="s">
        <v>0</v>
      </c>
      <c r="NZ6" s="21" t="s">
        <v>3</v>
      </c>
      <c r="OA6" s="21" t="s">
        <v>4</v>
      </c>
      <c r="OB6" s="21" t="s">
        <v>5</v>
      </c>
      <c r="OC6" s="21" t="s">
        <v>6</v>
      </c>
      <c r="OD6" s="21" t="s">
        <v>7</v>
      </c>
      <c r="OE6" s="21" t="s">
        <v>2</v>
      </c>
      <c r="OF6" s="21" t="s">
        <v>0</v>
      </c>
      <c r="OG6" s="21" t="s">
        <v>3</v>
      </c>
      <c r="OH6" s="21" t="s">
        <v>4</v>
      </c>
      <c r="OI6" s="21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150" t="s">
        <v>134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21" t="s">
        <v>6</v>
      </c>
      <c r="PN6" s="21" t="s">
        <v>7</v>
      </c>
      <c r="PO6" s="21" t="s">
        <v>2</v>
      </c>
      <c r="PP6" s="21" t="s">
        <v>0</v>
      </c>
      <c r="PQ6" s="21" t="s">
        <v>3</v>
      </c>
      <c r="PR6" s="21" t="s">
        <v>4</v>
      </c>
      <c r="PS6" s="21" t="s">
        <v>5</v>
      </c>
      <c r="PT6" s="21" t="s">
        <v>6</v>
      </c>
      <c r="PU6" s="21" t="s">
        <v>7</v>
      </c>
      <c r="PV6" s="21" t="s">
        <v>2</v>
      </c>
      <c r="PW6" s="21" t="s">
        <v>0</v>
      </c>
      <c r="PX6" s="21" t="s">
        <v>3</v>
      </c>
      <c r="PY6" s="21" t="s">
        <v>4</v>
      </c>
      <c r="PZ6" s="21" t="s">
        <v>5</v>
      </c>
      <c r="QA6" s="21" t="s">
        <v>6</v>
      </c>
      <c r="QB6" s="21" t="s">
        <v>7</v>
      </c>
      <c r="QC6" s="21" t="s">
        <v>2</v>
      </c>
      <c r="QD6" s="21" t="s">
        <v>0</v>
      </c>
      <c r="QE6" s="21" t="s">
        <v>3</v>
      </c>
      <c r="QF6" s="21" t="s">
        <v>4</v>
      </c>
      <c r="QG6" s="48" t="s">
        <v>137</v>
      </c>
      <c r="QH6" s="21" t="s">
        <v>6</v>
      </c>
      <c r="QI6" s="21" t="s">
        <v>7</v>
      </c>
      <c r="QJ6" s="21" t="s">
        <v>2</v>
      </c>
      <c r="QK6" s="21" t="s">
        <v>0</v>
      </c>
      <c r="QL6" s="21" t="s">
        <v>3</v>
      </c>
      <c r="QM6" s="21" t="s">
        <v>4</v>
      </c>
      <c r="QN6" s="21" t="s">
        <v>5</v>
      </c>
      <c r="QO6" s="21" t="s">
        <v>6</v>
      </c>
      <c r="QP6" s="21" t="s">
        <v>7</v>
      </c>
      <c r="QQ6" s="21" t="s">
        <v>2</v>
      </c>
    </row>
    <row r="7" spans="1:460" ht="15" customHeight="1" x14ac:dyDescent="0.2">
      <c r="A7" s="20">
        <v>2019</v>
      </c>
      <c r="B7" s="19">
        <v>3</v>
      </c>
      <c r="C7" s="21">
        <v>1</v>
      </c>
      <c r="D7" s="21">
        <v>2</v>
      </c>
      <c r="E7" s="21">
        <v>3</v>
      </c>
      <c r="F7" s="21">
        <v>4</v>
      </c>
      <c r="G7" s="21">
        <v>5</v>
      </c>
      <c r="H7" s="21">
        <v>6</v>
      </c>
      <c r="I7" s="21">
        <v>7</v>
      </c>
      <c r="J7" s="21">
        <v>8</v>
      </c>
      <c r="K7" s="21">
        <v>9</v>
      </c>
      <c r="L7" s="21">
        <v>10</v>
      </c>
      <c r="M7" s="21">
        <v>11</v>
      </c>
      <c r="N7" s="21">
        <v>12</v>
      </c>
      <c r="O7" s="21">
        <v>13</v>
      </c>
      <c r="P7" s="21">
        <v>14</v>
      </c>
      <c r="Q7" s="21">
        <v>15</v>
      </c>
      <c r="R7" s="21">
        <v>16</v>
      </c>
      <c r="S7" s="21">
        <v>17</v>
      </c>
      <c r="T7" s="21">
        <v>18</v>
      </c>
      <c r="U7" s="21">
        <v>19</v>
      </c>
      <c r="V7" s="21">
        <v>20</v>
      </c>
      <c r="W7" s="21">
        <v>21</v>
      </c>
      <c r="X7" s="21">
        <v>22</v>
      </c>
      <c r="Y7" s="21">
        <v>23</v>
      </c>
      <c r="Z7" s="21">
        <v>24</v>
      </c>
      <c r="AA7" s="21">
        <v>25</v>
      </c>
      <c r="AB7" s="21">
        <v>26</v>
      </c>
      <c r="AC7" s="21">
        <v>27</v>
      </c>
      <c r="AD7" s="21">
        <v>28</v>
      </c>
      <c r="AE7" s="21">
        <v>29</v>
      </c>
      <c r="AF7" s="21">
        <v>30</v>
      </c>
      <c r="AG7" s="21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1">
        <v>1</v>
      </c>
      <c r="BL7" s="21">
        <v>2</v>
      </c>
      <c r="BM7" s="21">
        <v>3</v>
      </c>
      <c r="BN7" s="21">
        <v>4</v>
      </c>
      <c r="BO7" s="21">
        <v>5</v>
      </c>
      <c r="BP7" s="21">
        <v>6</v>
      </c>
      <c r="BQ7" s="21">
        <v>7</v>
      </c>
      <c r="BR7" s="21">
        <v>8</v>
      </c>
      <c r="BS7" s="21">
        <v>9</v>
      </c>
      <c r="BT7" s="21">
        <v>10</v>
      </c>
      <c r="BU7" s="21">
        <v>11</v>
      </c>
      <c r="BV7" s="21">
        <v>12</v>
      </c>
      <c r="BW7" s="21">
        <v>13</v>
      </c>
      <c r="BX7" s="21">
        <v>14</v>
      </c>
      <c r="BY7" s="21">
        <v>15</v>
      </c>
      <c r="BZ7" s="21">
        <v>16</v>
      </c>
      <c r="CA7" s="21">
        <v>17</v>
      </c>
      <c r="CB7" s="21">
        <v>18</v>
      </c>
      <c r="CC7" s="21">
        <v>19</v>
      </c>
      <c r="CD7" s="21">
        <v>20</v>
      </c>
      <c r="CE7" s="21">
        <v>21</v>
      </c>
      <c r="CF7" s="21">
        <v>22</v>
      </c>
      <c r="CG7" s="21">
        <v>23</v>
      </c>
      <c r="CH7" s="21">
        <v>24</v>
      </c>
      <c r="CI7" s="21">
        <v>25</v>
      </c>
      <c r="CJ7" s="21">
        <v>26</v>
      </c>
      <c r="CK7" s="21">
        <v>27</v>
      </c>
      <c r="CL7" s="21">
        <v>28</v>
      </c>
      <c r="CM7" s="21">
        <v>29</v>
      </c>
      <c r="CN7" s="21">
        <v>30</v>
      </c>
      <c r="CO7" s="21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1">
        <v>1</v>
      </c>
      <c r="DU7" s="21">
        <v>2</v>
      </c>
      <c r="DV7" s="21">
        <v>3</v>
      </c>
      <c r="DW7" s="21">
        <v>4</v>
      </c>
      <c r="DX7" s="21">
        <v>5</v>
      </c>
      <c r="DY7" s="21">
        <v>6</v>
      </c>
      <c r="DZ7" s="21">
        <v>7</v>
      </c>
      <c r="EA7" s="21">
        <v>8</v>
      </c>
      <c r="EB7" s="21">
        <v>9</v>
      </c>
      <c r="EC7" s="21">
        <v>10</v>
      </c>
      <c r="ED7" s="21">
        <v>11</v>
      </c>
      <c r="EE7" s="21">
        <v>12</v>
      </c>
      <c r="EF7" s="21">
        <v>13</v>
      </c>
      <c r="EG7" s="21">
        <v>14</v>
      </c>
      <c r="EH7" s="21">
        <v>15</v>
      </c>
      <c r="EI7" s="21">
        <v>16</v>
      </c>
      <c r="EJ7" s="21">
        <v>17</v>
      </c>
      <c r="EK7" s="21">
        <v>18</v>
      </c>
      <c r="EL7" s="21">
        <v>19</v>
      </c>
      <c r="EM7" s="21">
        <v>20</v>
      </c>
      <c r="EN7" s="21">
        <v>21</v>
      </c>
      <c r="EO7" s="21">
        <v>22</v>
      </c>
      <c r="EP7" s="21">
        <v>23</v>
      </c>
      <c r="EQ7" s="21">
        <v>24</v>
      </c>
      <c r="ER7" s="21">
        <v>25</v>
      </c>
      <c r="ES7" s="21">
        <v>26</v>
      </c>
      <c r="ET7" s="21">
        <v>27</v>
      </c>
      <c r="EU7" s="21">
        <v>28</v>
      </c>
      <c r="EV7" s="21">
        <v>29</v>
      </c>
      <c r="EW7" s="21">
        <v>30</v>
      </c>
      <c r="EX7" s="21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1">
        <v>1</v>
      </c>
      <c r="GD7" s="21">
        <v>2</v>
      </c>
      <c r="GE7" s="21">
        <v>3</v>
      </c>
      <c r="GF7" s="21">
        <v>4</v>
      </c>
      <c r="GG7" s="21">
        <v>5</v>
      </c>
      <c r="GH7" s="21">
        <v>6</v>
      </c>
      <c r="GI7" s="21">
        <v>7</v>
      </c>
      <c r="GJ7" s="21">
        <v>8</v>
      </c>
      <c r="GK7" s="21">
        <v>9</v>
      </c>
      <c r="GL7" s="21">
        <v>10</v>
      </c>
      <c r="GM7" s="21">
        <v>11</v>
      </c>
      <c r="GN7" s="21">
        <v>12</v>
      </c>
      <c r="GO7" s="21">
        <v>13</v>
      </c>
      <c r="GP7" s="21">
        <v>14</v>
      </c>
      <c r="GQ7" s="21">
        <v>15</v>
      </c>
      <c r="GR7" s="21">
        <v>16</v>
      </c>
      <c r="GS7" s="21">
        <v>17</v>
      </c>
      <c r="GT7" s="21">
        <v>18</v>
      </c>
      <c r="GU7" s="21">
        <v>19</v>
      </c>
      <c r="GV7" s="21">
        <v>20</v>
      </c>
      <c r="GW7" s="21">
        <v>21</v>
      </c>
      <c r="GX7" s="21">
        <v>22</v>
      </c>
      <c r="GY7" s="21">
        <v>23</v>
      </c>
      <c r="GZ7" s="21">
        <v>24</v>
      </c>
      <c r="HA7" s="21">
        <v>25</v>
      </c>
      <c r="HB7" s="21">
        <v>26</v>
      </c>
      <c r="HC7" s="21">
        <v>27</v>
      </c>
      <c r="HD7" s="21">
        <v>28</v>
      </c>
      <c r="HE7" s="21">
        <v>29</v>
      </c>
      <c r="HF7" s="21">
        <v>30</v>
      </c>
      <c r="HG7" s="21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141">
        <v>13</v>
      </c>
      <c r="HU7" s="141">
        <v>14</v>
      </c>
      <c r="HV7" s="141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1">
        <v>1</v>
      </c>
      <c r="IN7" s="21">
        <v>2</v>
      </c>
      <c r="IO7" s="21">
        <v>3</v>
      </c>
      <c r="IP7" s="21">
        <v>4</v>
      </c>
      <c r="IQ7" s="21">
        <v>5</v>
      </c>
      <c r="IR7" s="21">
        <v>6</v>
      </c>
      <c r="IS7" s="21">
        <v>7</v>
      </c>
      <c r="IT7" s="21">
        <v>8</v>
      </c>
      <c r="IU7" s="21">
        <v>9</v>
      </c>
      <c r="IV7" s="21">
        <v>10</v>
      </c>
      <c r="IW7" s="21">
        <v>11</v>
      </c>
      <c r="IX7" s="21">
        <v>12</v>
      </c>
      <c r="IY7" s="21">
        <v>13</v>
      </c>
      <c r="IZ7" s="21">
        <v>14</v>
      </c>
      <c r="JA7" s="21">
        <v>15</v>
      </c>
      <c r="JB7" s="21">
        <v>16</v>
      </c>
      <c r="JC7" s="21">
        <v>17</v>
      </c>
      <c r="JD7" s="21">
        <v>18</v>
      </c>
      <c r="JE7" s="21">
        <v>19</v>
      </c>
      <c r="JF7" s="21">
        <v>20</v>
      </c>
      <c r="JG7" s="21">
        <v>21</v>
      </c>
      <c r="JH7" s="21">
        <v>22</v>
      </c>
      <c r="JI7" s="21">
        <v>23</v>
      </c>
      <c r="JJ7" s="21">
        <v>24</v>
      </c>
      <c r="JK7" s="21">
        <v>25</v>
      </c>
      <c r="JL7" s="21">
        <v>26</v>
      </c>
      <c r="JM7" s="21">
        <v>27</v>
      </c>
      <c r="JN7" s="21">
        <v>28</v>
      </c>
      <c r="JO7" s="21">
        <v>29</v>
      </c>
      <c r="JP7" s="21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1">
        <v>1</v>
      </c>
      <c r="KW7" s="21">
        <v>2</v>
      </c>
      <c r="KX7" s="21">
        <v>3</v>
      </c>
      <c r="KY7" s="21">
        <v>4</v>
      </c>
      <c r="KZ7" s="21">
        <v>5</v>
      </c>
      <c r="LA7" s="21">
        <v>6</v>
      </c>
      <c r="LB7" s="21">
        <v>7</v>
      </c>
      <c r="LC7" s="21">
        <v>8</v>
      </c>
      <c r="LD7" s="21">
        <v>9</v>
      </c>
      <c r="LE7" s="21">
        <v>10</v>
      </c>
      <c r="LF7" s="21">
        <v>11</v>
      </c>
      <c r="LG7" s="21">
        <v>12</v>
      </c>
      <c r="LH7" s="21">
        <v>13</v>
      </c>
      <c r="LI7" s="21">
        <v>14</v>
      </c>
      <c r="LJ7" s="21">
        <v>15</v>
      </c>
      <c r="LK7" s="21">
        <v>16</v>
      </c>
      <c r="LL7" s="21">
        <v>17</v>
      </c>
      <c r="LM7" s="21">
        <v>18</v>
      </c>
      <c r="LN7" s="21">
        <v>19</v>
      </c>
      <c r="LO7" s="21">
        <v>20</v>
      </c>
      <c r="LP7" s="21">
        <v>21</v>
      </c>
      <c r="LQ7" s="21">
        <v>22</v>
      </c>
      <c r="LR7" s="21">
        <v>23</v>
      </c>
      <c r="LS7" s="21">
        <v>24</v>
      </c>
      <c r="LT7" s="21">
        <v>25</v>
      </c>
      <c r="LU7" s="21">
        <v>26</v>
      </c>
      <c r="LV7" s="21">
        <v>27</v>
      </c>
      <c r="LW7" s="21">
        <v>28</v>
      </c>
      <c r="LX7" s="152">
        <v>29</v>
      </c>
      <c r="LY7" s="152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141">
        <v>29</v>
      </c>
      <c r="NC7" s="141">
        <v>30</v>
      </c>
      <c r="ND7" s="142">
        <v>31</v>
      </c>
      <c r="NE7" s="141">
        <v>1</v>
      </c>
      <c r="NF7" s="141">
        <v>2</v>
      </c>
      <c r="NG7" s="141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8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1">
        <v>1</v>
      </c>
      <c r="OK7" s="21">
        <v>2</v>
      </c>
      <c r="OL7" s="21">
        <v>3</v>
      </c>
      <c r="OM7" s="21">
        <v>4</v>
      </c>
      <c r="ON7" s="21">
        <v>5</v>
      </c>
      <c r="OO7" s="21">
        <v>6</v>
      </c>
      <c r="OP7" s="21">
        <v>7</v>
      </c>
      <c r="OQ7" s="21">
        <v>8</v>
      </c>
      <c r="OR7" s="21">
        <v>9</v>
      </c>
      <c r="OS7" s="21">
        <v>10</v>
      </c>
      <c r="OT7" s="21">
        <v>11</v>
      </c>
      <c r="OU7" s="21">
        <v>12</v>
      </c>
      <c r="OV7" s="21">
        <v>13</v>
      </c>
      <c r="OW7" s="21">
        <v>14</v>
      </c>
      <c r="OX7" s="21">
        <v>15</v>
      </c>
      <c r="OY7" s="21">
        <v>16</v>
      </c>
      <c r="OZ7" s="21">
        <v>17</v>
      </c>
      <c r="PA7" s="21">
        <v>18</v>
      </c>
      <c r="PB7" s="21">
        <v>19</v>
      </c>
      <c r="PC7" s="21">
        <v>20</v>
      </c>
      <c r="PD7" s="21">
        <v>21</v>
      </c>
      <c r="PE7" s="21">
        <v>22</v>
      </c>
      <c r="PF7" s="21">
        <v>23</v>
      </c>
      <c r="PG7" s="21">
        <v>24</v>
      </c>
      <c r="PH7" s="21">
        <v>25</v>
      </c>
      <c r="PI7" s="21">
        <v>26</v>
      </c>
      <c r="PJ7" s="21">
        <v>27</v>
      </c>
      <c r="PK7" s="21">
        <v>28</v>
      </c>
      <c r="PL7" s="21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 x14ac:dyDescent="0.2">
      <c r="A8" s="20"/>
      <c r="B8" s="19">
        <v>4</v>
      </c>
      <c r="C8" s="24" t="s">
        <v>135</v>
      </c>
      <c r="D8" s="21" t="s">
        <v>4</v>
      </c>
      <c r="E8" s="21" t="s">
        <v>5</v>
      </c>
      <c r="F8" s="21" t="s">
        <v>6</v>
      </c>
      <c r="G8" s="21" t="s">
        <v>7</v>
      </c>
      <c r="H8" s="21" t="s">
        <v>2</v>
      </c>
      <c r="I8" s="21" t="s">
        <v>0</v>
      </c>
      <c r="J8" s="21" t="s">
        <v>3</v>
      </c>
      <c r="K8" s="21" t="s">
        <v>4</v>
      </c>
      <c r="L8" s="21" t="s">
        <v>5</v>
      </c>
      <c r="M8" s="21" t="s">
        <v>6</v>
      </c>
      <c r="N8" s="21" t="s">
        <v>7</v>
      </c>
      <c r="O8" s="21" t="s">
        <v>2</v>
      </c>
      <c r="P8" s="24" t="s">
        <v>134</v>
      </c>
      <c r="Q8" s="21" t="s">
        <v>3</v>
      </c>
      <c r="R8" s="21" t="s">
        <v>4</v>
      </c>
      <c r="S8" s="21" t="s">
        <v>5</v>
      </c>
      <c r="T8" s="21" t="s">
        <v>6</v>
      </c>
      <c r="U8" s="21" t="s">
        <v>7</v>
      </c>
      <c r="V8" s="21" t="s">
        <v>2</v>
      </c>
      <c r="W8" s="21" t="s">
        <v>0</v>
      </c>
      <c r="X8" s="21" t="s">
        <v>3</v>
      </c>
      <c r="Y8" s="21" t="s">
        <v>4</v>
      </c>
      <c r="Z8" s="21" t="s">
        <v>5</v>
      </c>
      <c r="AA8" s="21" t="s">
        <v>6</v>
      </c>
      <c r="AB8" s="21" t="s">
        <v>7</v>
      </c>
      <c r="AC8" s="21" t="s">
        <v>2</v>
      </c>
      <c r="AD8" s="21" t="s">
        <v>0</v>
      </c>
      <c r="AE8" s="21" t="s">
        <v>3</v>
      </c>
      <c r="AF8" s="21" t="s">
        <v>4</v>
      </c>
      <c r="AG8" s="21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8" t="s">
        <v>134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21" t="s">
        <v>6</v>
      </c>
      <c r="BL8" s="21" t="s">
        <v>7</v>
      </c>
      <c r="BM8" s="21" t="s">
        <v>2</v>
      </c>
      <c r="BN8" s="21" t="s">
        <v>0</v>
      </c>
      <c r="BO8" s="21" t="s">
        <v>3</v>
      </c>
      <c r="BP8" s="21" t="s">
        <v>4</v>
      </c>
      <c r="BQ8" s="21" t="s">
        <v>5</v>
      </c>
      <c r="BR8" s="21" t="s">
        <v>6</v>
      </c>
      <c r="BS8" s="21" t="s">
        <v>7</v>
      </c>
      <c r="BT8" s="21" t="s">
        <v>2</v>
      </c>
      <c r="BU8" s="21" t="s">
        <v>0</v>
      </c>
      <c r="BV8" s="21" t="s">
        <v>3</v>
      </c>
      <c r="BW8" s="21" t="s">
        <v>4</v>
      </c>
      <c r="BX8" s="21" t="s">
        <v>5</v>
      </c>
      <c r="BY8" s="21" t="s">
        <v>6</v>
      </c>
      <c r="BZ8" s="21" t="s">
        <v>7</v>
      </c>
      <c r="CA8" s="21" t="s">
        <v>2</v>
      </c>
      <c r="CB8" s="21" t="s">
        <v>0</v>
      </c>
      <c r="CC8" s="21" t="s">
        <v>3</v>
      </c>
      <c r="CD8" s="21" t="s">
        <v>4</v>
      </c>
      <c r="CE8" s="24" t="s">
        <v>137</v>
      </c>
      <c r="CF8" s="21" t="s">
        <v>6</v>
      </c>
      <c r="CG8" s="21" t="s">
        <v>7</v>
      </c>
      <c r="CH8" s="21" t="s">
        <v>2</v>
      </c>
      <c r="CI8" s="21" t="s">
        <v>0</v>
      </c>
      <c r="CJ8" s="21" t="s">
        <v>3</v>
      </c>
      <c r="CK8" s="21" t="s">
        <v>4</v>
      </c>
      <c r="CL8" s="21" t="s">
        <v>5</v>
      </c>
      <c r="CM8" s="21" t="s">
        <v>6</v>
      </c>
      <c r="CN8" s="21" t="s">
        <v>7</v>
      </c>
      <c r="CO8" s="21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8" t="s">
        <v>134</v>
      </c>
      <c r="DS8" t="s">
        <v>3</v>
      </c>
      <c r="DT8" s="21" t="s">
        <v>4</v>
      </c>
      <c r="DU8" s="21" t="s">
        <v>5</v>
      </c>
      <c r="DV8" s="48" t="s">
        <v>138</v>
      </c>
      <c r="DW8" s="24" t="s">
        <v>60</v>
      </c>
      <c r="DX8" s="48" t="s">
        <v>58</v>
      </c>
      <c r="DY8" s="48" t="s">
        <v>134</v>
      </c>
      <c r="DZ8" s="21" t="s">
        <v>3</v>
      </c>
      <c r="EA8" s="21" t="s">
        <v>4</v>
      </c>
      <c r="EB8" s="21" t="s">
        <v>5</v>
      </c>
      <c r="EC8" s="21" t="s">
        <v>6</v>
      </c>
      <c r="ED8" s="21" t="s">
        <v>7</v>
      </c>
      <c r="EE8" s="21" t="s">
        <v>2</v>
      </c>
      <c r="EF8" s="21" t="s">
        <v>0</v>
      </c>
      <c r="EG8" s="21" t="s">
        <v>3</v>
      </c>
      <c r="EH8" s="21" t="s">
        <v>4</v>
      </c>
      <c r="EI8" s="21" t="s">
        <v>5</v>
      </c>
      <c r="EJ8" s="21" t="s">
        <v>6</v>
      </c>
      <c r="EK8" s="21" t="s">
        <v>7</v>
      </c>
      <c r="EL8" s="21" t="s">
        <v>2</v>
      </c>
      <c r="EM8" s="21" t="s">
        <v>0</v>
      </c>
      <c r="EN8" s="21" t="s">
        <v>3</v>
      </c>
      <c r="EO8" s="21" t="s">
        <v>4</v>
      </c>
      <c r="EP8" s="21" t="s">
        <v>5</v>
      </c>
      <c r="EQ8" s="21" t="s">
        <v>6</v>
      </c>
      <c r="ER8" s="21" t="s">
        <v>7</v>
      </c>
      <c r="ES8" s="21" t="s">
        <v>2</v>
      </c>
      <c r="ET8" s="21" t="s">
        <v>0</v>
      </c>
      <c r="EU8" s="21" t="s">
        <v>3</v>
      </c>
      <c r="EV8" s="21" t="s">
        <v>4</v>
      </c>
      <c r="EW8" s="21" t="s">
        <v>5</v>
      </c>
      <c r="EX8" s="21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21" t="s">
        <v>0</v>
      </c>
      <c r="GD8" s="21" t="s">
        <v>3</v>
      </c>
      <c r="GE8" s="21" t="s">
        <v>4</v>
      </c>
      <c r="GF8" s="21" t="s">
        <v>5</v>
      </c>
      <c r="GG8" s="21" t="s">
        <v>6</v>
      </c>
      <c r="GH8" s="21" t="s">
        <v>7</v>
      </c>
      <c r="GI8" s="21" t="s">
        <v>2</v>
      </c>
      <c r="GJ8" s="21" t="s">
        <v>0</v>
      </c>
      <c r="GK8" s="21" t="s">
        <v>3</v>
      </c>
      <c r="GL8" s="21" t="s">
        <v>4</v>
      </c>
      <c r="GM8" s="21" t="s">
        <v>5</v>
      </c>
      <c r="GN8" s="21" t="s">
        <v>6</v>
      </c>
      <c r="GO8" s="21" t="s">
        <v>7</v>
      </c>
      <c r="GP8" s="21" t="s">
        <v>2</v>
      </c>
      <c r="GQ8" s="24" t="s">
        <v>134</v>
      </c>
      <c r="GR8" s="21" t="s">
        <v>3</v>
      </c>
      <c r="GS8" s="21" t="s">
        <v>4</v>
      </c>
      <c r="GT8" s="21" t="s">
        <v>5</v>
      </c>
      <c r="GU8" s="21" t="s">
        <v>6</v>
      </c>
      <c r="GV8" s="21" t="s">
        <v>7</v>
      </c>
      <c r="GW8" s="21" t="s">
        <v>2</v>
      </c>
      <c r="GX8" s="21" t="s">
        <v>0</v>
      </c>
      <c r="GY8" s="21" t="s">
        <v>3</v>
      </c>
      <c r="GZ8" s="21" t="s">
        <v>4</v>
      </c>
      <c r="HA8" s="21" t="s">
        <v>5</v>
      </c>
      <c r="HB8" s="21" t="s">
        <v>6</v>
      </c>
      <c r="HC8" s="21" t="s">
        <v>7</v>
      </c>
      <c r="HD8" s="21" t="s">
        <v>2</v>
      </c>
      <c r="HE8" s="21" t="s">
        <v>0</v>
      </c>
      <c r="HF8" s="21" t="s">
        <v>3</v>
      </c>
      <c r="HG8" s="21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8" t="s">
        <v>58</v>
      </c>
      <c r="HS8" s="18" t="s">
        <v>134</v>
      </c>
      <c r="HT8" s="141" t="s">
        <v>135</v>
      </c>
      <c r="HU8" s="141" t="s">
        <v>136</v>
      </c>
      <c r="HV8" s="141" t="s">
        <v>137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21" t="s">
        <v>2</v>
      </c>
      <c r="IN8" s="21" t="s">
        <v>0</v>
      </c>
      <c r="IO8" s="21" t="s">
        <v>3</v>
      </c>
      <c r="IP8" s="21" t="s">
        <v>4</v>
      </c>
      <c r="IQ8" s="21" t="s">
        <v>5</v>
      </c>
      <c r="IR8" s="21" t="s">
        <v>6</v>
      </c>
      <c r="IS8" s="21" t="s">
        <v>7</v>
      </c>
      <c r="IT8" s="21" t="s">
        <v>2</v>
      </c>
      <c r="IU8" s="21" t="s">
        <v>0</v>
      </c>
      <c r="IV8" s="21" t="s">
        <v>3</v>
      </c>
      <c r="IW8" s="21" t="s">
        <v>4</v>
      </c>
      <c r="IX8" s="21" t="s">
        <v>5</v>
      </c>
      <c r="IY8" s="21" t="s">
        <v>6</v>
      </c>
      <c r="IZ8" s="21" t="s">
        <v>7</v>
      </c>
      <c r="JA8" s="21" t="s">
        <v>2</v>
      </c>
      <c r="JB8" s="24" t="s">
        <v>134</v>
      </c>
      <c r="JC8" s="21" t="s">
        <v>3</v>
      </c>
      <c r="JD8" s="21" t="s">
        <v>4</v>
      </c>
      <c r="JE8" s="21" t="s">
        <v>5</v>
      </c>
      <c r="JF8" s="21" t="s">
        <v>6</v>
      </c>
      <c r="JG8" s="21" t="s">
        <v>7</v>
      </c>
      <c r="JH8" s="21" t="s">
        <v>2</v>
      </c>
      <c r="JI8" s="24" t="s">
        <v>134</v>
      </c>
      <c r="JJ8" s="21" t="s">
        <v>3</v>
      </c>
      <c r="JK8" s="21" t="s">
        <v>4</v>
      </c>
      <c r="JL8" s="21" t="s">
        <v>5</v>
      </c>
      <c r="JM8" s="21" t="s">
        <v>6</v>
      </c>
      <c r="JN8" s="21" t="s">
        <v>7</v>
      </c>
      <c r="JO8" s="21" t="s">
        <v>2</v>
      </c>
      <c r="JP8" s="21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8" t="s">
        <v>134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21" t="s">
        <v>6</v>
      </c>
      <c r="KW8" s="21" t="s">
        <v>7</v>
      </c>
      <c r="KX8" s="48" t="s">
        <v>58</v>
      </c>
      <c r="KY8" s="24" t="s">
        <v>134</v>
      </c>
      <c r="KZ8" s="21" t="s">
        <v>3</v>
      </c>
      <c r="LA8" s="21" t="s">
        <v>4</v>
      </c>
      <c r="LB8" s="21" t="s">
        <v>5</v>
      </c>
      <c r="LC8" s="21" t="s">
        <v>6</v>
      </c>
      <c r="LD8" s="21" t="s">
        <v>7</v>
      </c>
      <c r="LE8" s="21" t="s">
        <v>2</v>
      </c>
      <c r="LF8" s="21" t="s">
        <v>0</v>
      </c>
      <c r="LG8" s="21" t="s">
        <v>3</v>
      </c>
      <c r="LH8" s="21" t="s">
        <v>4</v>
      </c>
      <c r="LI8" s="21" t="s">
        <v>5</v>
      </c>
      <c r="LJ8" s="21" t="s">
        <v>6</v>
      </c>
      <c r="LK8" s="21" t="s">
        <v>7</v>
      </c>
      <c r="LL8" s="21" t="s">
        <v>2</v>
      </c>
      <c r="LM8" s="21" t="s">
        <v>0</v>
      </c>
      <c r="LN8" s="21" t="s">
        <v>3</v>
      </c>
      <c r="LO8" s="21" t="s">
        <v>4</v>
      </c>
      <c r="LP8" s="21" t="s">
        <v>5</v>
      </c>
      <c r="LQ8" s="21" t="s">
        <v>6</v>
      </c>
      <c r="LR8" s="24" t="s">
        <v>60</v>
      </c>
      <c r="LS8" s="21" t="s">
        <v>2</v>
      </c>
      <c r="LT8" s="21" t="s">
        <v>0</v>
      </c>
      <c r="LU8" s="21" t="s">
        <v>3</v>
      </c>
      <c r="LV8" s="21" t="s">
        <v>4</v>
      </c>
      <c r="LW8" s="21" t="s">
        <v>5</v>
      </c>
      <c r="LX8" s="152" t="s">
        <v>6</v>
      </c>
      <c r="LY8" s="152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141" t="s">
        <v>2</v>
      </c>
      <c r="NC8" s="141" t="s">
        <v>134</v>
      </c>
      <c r="ND8" s="142" t="s">
        <v>135</v>
      </c>
      <c r="NE8" s="141" t="s">
        <v>136</v>
      </c>
      <c r="NF8" s="141" t="s">
        <v>137</v>
      </c>
      <c r="NG8" s="141" t="s">
        <v>138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150" t="s">
        <v>134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21" t="s">
        <v>7</v>
      </c>
      <c r="OK8" s="21" t="s">
        <v>2</v>
      </c>
      <c r="OL8" s="21" t="s">
        <v>0</v>
      </c>
      <c r="OM8" s="21" t="s">
        <v>3</v>
      </c>
      <c r="ON8" s="21" t="s">
        <v>4</v>
      </c>
      <c r="OO8" s="21" t="s">
        <v>5</v>
      </c>
      <c r="OP8" s="21" t="s">
        <v>6</v>
      </c>
      <c r="OQ8" s="21" t="s">
        <v>7</v>
      </c>
      <c r="OR8" s="21" t="s">
        <v>2</v>
      </c>
      <c r="OS8" s="21" t="s">
        <v>0</v>
      </c>
      <c r="OT8" s="48" t="s">
        <v>135</v>
      </c>
      <c r="OU8" s="21" t="s">
        <v>4</v>
      </c>
      <c r="OV8" s="21" t="s">
        <v>5</v>
      </c>
      <c r="OW8" s="21" t="s">
        <v>6</v>
      </c>
      <c r="OX8" s="21" t="s">
        <v>7</v>
      </c>
      <c r="OY8" s="21" t="s">
        <v>2</v>
      </c>
      <c r="OZ8" s="21" t="s">
        <v>0</v>
      </c>
      <c r="PA8" s="21" t="s">
        <v>3</v>
      </c>
      <c r="PB8" s="21" t="s">
        <v>4</v>
      </c>
      <c r="PC8" s="21" t="s">
        <v>5</v>
      </c>
      <c r="PD8" s="21" t="s">
        <v>6</v>
      </c>
      <c r="PE8" s="21" t="s">
        <v>7</v>
      </c>
      <c r="PF8" s="21" t="s">
        <v>2</v>
      </c>
      <c r="PG8" s="21" t="s">
        <v>0</v>
      </c>
      <c r="PH8" s="21" t="s">
        <v>3</v>
      </c>
      <c r="PI8" s="21" t="s">
        <v>4</v>
      </c>
      <c r="PJ8" s="21" t="s">
        <v>5</v>
      </c>
      <c r="PK8" s="21" t="s">
        <v>6</v>
      </c>
      <c r="PL8" s="21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150" t="s">
        <v>138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 x14ac:dyDescent="0.2">
      <c r="A9" s="20">
        <v>2020</v>
      </c>
      <c r="B9" s="19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8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1">
        <v>1</v>
      </c>
      <c r="AI9" s="21">
        <v>2</v>
      </c>
      <c r="AJ9" s="21">
        <v>3</v>
      </c>
      <c r="AK9" s="21">
        <v>4</v>
      </c>
      <c r="AL9" s="21">
        <v>5</v>
      </c>
      <c r="AM9" s="21">
        <v>6</v>
      </c>
      <c r="AN9" s="21">
        <v>7</v>
      </c>
      <c r="AO9" s="21">
        <v>8</v>
      </c>
      <c r="AP9" s="21">
        <v>9</v>
      </c>
      <c r="AQ9" s="21">
        <v>10</v>
      </c>
      <c r="AR9" s="21">
        <v>11</v>
      </c>
      <c r="AS9" s="21">
        <v>12</v>
      </c>
      <c r="AT9" s="21">
        <v>13</v>
      </c>
      <c r="AU9" s="21">
        <v>14</v>
      </c>
      <c r="AV9" s="21">
        <v>15</v>
      </c>
      <c r="AW9" s="21">
        <v>16</v>
      </c>
      <c r="AX9" s="21">
        <v>17</v>
      </c>
      <c r="AY9" s="21">
        <v>18</v>
      </c>
      <c r="AZ9" s="21">
        <v>19</v>
      </c>
      <c r="BA9" s="21">
        <v>20</v>
      </c>
      <c r="BB9" s="21">
        <v>21</v>
      </c>
      <c r="BC9" s="21">
        <v>22</v>
      </c>
      <c r="BD9" s="21">
        <v>23</v>
      </c>
      <c r="BE9" s="21">
        <v>24</v>
      </c>
      <c r="BF9" s="21">
        <v>25</v>
      </c>
      <c r="BG9" s="21">
        <v>26</v>
      </c>
      <c r="BH9" s="21">
        <v>27</v>
      </c>
      <c r="BI9" s="21">
        <v>28</v>
      </c>
      <c r="BJ9" s="21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1">
        <v>1</v>
      </c>
      <c r="CQ9" s="21">
        <v>2</v>
      </c>
      <c r="CR9" s="21">
        <v>3</v>
      </c>
      <c r="CS9" s="21">
        <v>4</v>
      </c>
      <c r="CT9" s="21">
        <v>5</v>
      </c>
      <c r="CU9" s="21">
        <v>6</v>
      </c>
      <c r="CV9" s="21">
        <v>7</v>
      </c>
      <c r="CW9" s="21">
        <v>8</v>
      </c>
      <c r="CX9" s="21">
        <v>9</v>
      </c>
      <c r="CY9" s="21">
        <v>10</v>
      </c>
      <c r="CZ9" s="21">
        <v>11</v>
      </c>
      <c r="DA9" s="21">
        <v>12</v>
      </c>
      <c r="DB9" s="21">
        <v>13</v>
      </c>
      <c r="DC9" s="21">
        <v>14</v>
      </c>
      <c r="DD9" s="21">
        <v>15</v>
      </c>
      <c r="DE9" s="21">
        <v>16</v>
      </c>
      <c r="DF9" s="21">
        <v>17</v>
      </c>
      <c r="DG9" s="21">
        <v>18</v>
      </c>
      <c r="DH9" s="21">
        <v>19</v>
      </c>
      <c r="DI9" s="21">
        <v>20</v>
      </c>
      <c r="DJ9" s="21">
        <v>21</v>
      </c>
      <c r="DK9" s="21">
        <v>22</v>
      </c>
      <c r="DL9" s="21">
        <v>23</v>
      </c>
      <c r="DM9" s="21">
        <v>24</v>
      </c>
      <c r="DN9" s="21">
        <v>25</v>
      </c>
      <c r="DO9" s="21">
        <v>26</v>
      </c>
      <c r="DP9" s="21">
        <v>27</v>
      </c>
      <c r="DQ9" s="21">
        <v>28</v>
      </c>
      <c r="DR9" s="21">
        <v>29</v>
      </c>
      <c r="DS9" s="21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1">
        <v>1</v>
      </c>
      <c r="EZ9" s="21">
        <v>2</v>
      </c>
      <c r="FA9" s="21">
        <v>3</v>
      </c>
      <c r="FB9" s="21">
        <v>4</v>
      </c>
      <c r="FC9" s="21">
        <v>5</v>
      </c>
      <c r="FD9" s="21">
        <v>6</v>
      </c>
      <c r="FE9" s="21">
        <v>7</v>
      </c>
      <c r="FF9" s="21">
        <v>8</v>
      </c>
      <c r="FG9" s="21">
        <v>9</v>
      </c>
      <c r="FH9" s="21">
        <v>10</v>
      </c>
      <c r="FI9" s="21">
        <v>11</v>
      </c>
      <c r="FJ9" s="21">
        <v>12</v>
      </c>
      <c r="FK9" s="21">
        <v>13</v>
      </c>
      <c r="FL9" s="21">
        <v>14</v>
      </c>
      <c r="FM9" s="21">
        <v>15</v>
      </c>
      <c r="FN9" s="21">
        <v>16</v>
      </c>
      <c r="FO9" s="21">
        <v>17</v>
      </c>
      <c r="FP9" s="21">
        <v>18</v>
      </c>
      <c r="FQ9" s="21">
        <v>19</v>
      </c>
      <c r="FR9" s="21">
        <v>20</v>
      </c>
      <c r="FS9" s="21">
        <v>21</v>
      </c>
      <c r="FT9" s="21">
        <v>22</v>
      </c>
      <c r="FU9" s="21">
        <v>23</v>
      </c>
      <c r="FV9" s="21">
        <v>24</v>
      </c>
      <c r="FW9" s="21">
        <v>25</v>
      </c>
      <c r="FX9" s="21">
        <v>26</v>
      </c>
      <c r="FY9" s="21">
        <v>27</v>
      </c>
      <c r="FZ9" s="21">
        <v>28</v>
      </c>
      <c r="GA9" s="21">
        <v>29</v>
      </c>
      <c r="GB9" s="21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1">
        <v>1</v>
      </c>
      <c r="HI9" s="21">
        <v>2</v>
      </c>
      <c r="HJ9" s="21">
        <v>3</v>
      </c>
      <c r="HK9" s="21">
        <v>4</v>
      </c>
      <c r="HL9" s="21">
        <v>5</v>
      </c>
      <c r="HM9" s="21">
        <v>6</v>
      </c>
      <c r="HN9" s="21">
        <v>7</v>
      </c>
      <c r="HO9" s="21">
        <v>8</v>
      </c>
      <c r="HP9" s="21">
        <v>9</v>
      </c>
      <c r="HQ9" s="21">
        <v>10</v>
      </c>
      <c r="HR9" s="21">
        <v>11</v>
      </c>
      <c r="HS9" s="21">
        <v>12</v>
      </c>
      <c r="HT9" s="141">
        <v>13</v>
      </c>
      <c r="HU9" s="141">
        <v>14</v>
      </c>
      <c r="HV9" s="141">
        <v>15</v>
      </c>
      <c r="HW9" s="21">
        <v>16</v>
      </c>
      <c r="HX9" s="21">
        <v>17</v>
      </c>
      <c r="HY9" s="21">
        <v>18</v>
      </c>
      <c r="HZ9" s="21">
        <v>19</v>
      </c>
      <c r="IA9" s="21">
        <v>20</v>
      </c>
      <c r="IB9" s="21">
        <v>21</v>
      </c>
      <c r="IC9" s="21">
        <v>22</v>
      </c>
      <c r="ID9" s="21">
        <v>23</v>
      </c>
      <c r="IE9" s="21">
        <v>24</v>
      </c>
      <c r="IF9" s="21">
        <v>25</v>
      </c>
      <c r="IG9" s="21">
        <v>26</v>
      </c>
      <c r="IH9" s="21">
        <v>27</v>
      </c>
      <c r="II9" s="21">
        <v>28</v>
      </c>
      <c r="IJ9" s="21">
        <v>29</v>
      </c>
      <c r="IK9" s="21">
        <v>30</v>
      </c>
      <c r="IL9" s="21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1">
        <v>1</v>
      </c>
      <c r="JR9" s="21">
        <v>2</v>
      </c>
      <c r="JS9" s="21">
        <v>3</v>
      </c>
      <c r="JT9" s="21">
        <v>4</v>
      </c>
      <c r="JU9" s="21">
        <v>5</v>
      </c>
      <c r="JV9" s="21">
        <v>6</v>
      </c>
      <c r="JW9" s="21">
        <v>7</v>
      </c>
      <c r="JX9" s="21">
        <v>8</v>
      </c>
      <c r="JY9" s="21">
        <v>9</v>
      </c>
      <c r="JZ9" s="21">
        <v>10</v>
      </c>
      <c r="KA9" s="21">
        <v>11</v>
      </c>
      <c r="KB9" s="21">
        <v>12</v>
      </c>
      <c r="KC9" s="21">
        <v>13</v>
      </c>
      <c r="KD9" s="21">
        <v>14</v>
      </c>
      <c r="KE9" s="21">
        <v>15</v>
      </c>
      <c r="KF9" s="21">
        <v>16</v>
      </c>
      <c r="KG9" s="21">
        <v>17</v>
      </c>
      <c r="KH9" s="21">
        <v>18</v>
      </c>
      <c r="KI9" s="21">
        <v>19</v>
      </c>
      <c r="KJ9" s="21">
        <v>20</v>
      </c>
      <c r="KK9" s="21">
        <v>21</v>
      </c>
      <c r="KL9" s="21">
        <v>22</v>
      </c>
      <c r="KM9" s="21">
        <v>23</v>
      </c>
      <c r="KN9" s="21">
        <v>24</v>
      </c>
      <c r="KO9" s="21">
        <v>25</v>
      </c>
      <c r="KP9" s="21">
        <v>26</v>
      </c>
      <c r="KQ9" s="21">
        <v>27</v>
      </c>
      <c r="KR9" s="21">
        <v>28</v>
      </c>
      <c r="KS9" s="21">
        <v>29</v>
      </c>
      <c r="KT9" s="21">
        <v>30</v>
      </c>
      <c r="KU9" s="21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21">
        <v>1</v>
      </c>
      <c r="MA9" s="21">
        <v>2</v>
      </c>
      <c r="MB9" s="21">
        <v>3</v>
      </c>
      <c r="MC9" s="21">
        <v>4</v>
      </c>
      <c r="MD9" s="21">
        <v>5</v>
      </c>
      <c r="ME9" s="21">
        <v>6</v>
      </c>
      <c r="MF9" s="21">
        <v>7</v>
      </c>
      <c r="MG9" s="21">
        <v>8</v>
      </c>
      <c r="MH9" s="21">
        <v>9</v>
      </c>
      <c r="MI9" s="21">
        <v>10</v>
      </c>
      <c r="MJ9" s="21">
        <v>11</v>
      </c>
      <c r="MK9" s="21">
        <v>12</v>
      </c>
      <c r="ML9" s="21">
        <v>13</v>
      </c>
      <c r="MM9" s="21">
        <v>14</v>
      </c>
      <c r="MN9" s="21">
        <v>15</v>
      </c>
      <c r="MO9" s="21">
        <v>16</v>
      </c>
      <c r="MP9" s="21">
        <v>17</v>
      </c>
      <c r="MQ9" s="21">
        <v>18</v>
      </c>
      <c r="MR9" s="21">
        <v>19</v>
      </c>
      <c r="MS9" s="21">
        <v>20</v>
      </c>
      <c r="MT9" s="21">
        <v>21</v>
      </c>
      <c r="MU9" s="21">
        <v>22</v>
      </c>
      <c r="MV9" s="24">
        <v>23</v>
      </c>
      <c r="MW9" s="21">
        <v>24</v>
      </c>
      <c r="MX9" s="21">
        <v>25</v>
      </c>
      <c r="MY9" s="21">
        <v>26</v>
      </c>
      <c r="MZ9" s="21">
        <v>27</v>
      </c>
      <c r="NA9" s="21">
        <v>28</v>
      </c>
      <c r="NB9" s="141">
        <v>29</v>
      </c>
      <c r="NC9" s="141">
        <v>30</v>
      </c>
      <c r="ND9" s="142">
        <v>31</v>
      </c>
      <c r="NE9" s="141">
        <v>1</v>
      </c>
      <c r="NF9" s="141">
        <v>2</v>
      </c>
      <c r="NG9" s="141">
        <v>3</v>
      </c>
      <c r="NH9" s="21">
        <v>4</v>
      </c>
      <c r="NI9" s="21">
        <v>5</v>
      </c>
      <c r="NJ9" s="21">
        <v>6</v>
      </c>
      <c r="NK9" s="21">
        <v>7</v>
      </c>
      <c r="NL9" s="21">
        <v>8</v>
      </c>
      <c r="NM9" s="21">
        <v>9</v>
      </c>
      <c r="NN9" s="21">
        <v>10</v>
      </c>
      <c r="NO9" s="21">
        <v>11</v>
      </c>
      <c r="NP9" s="21">
        <v>12</v>
      </c>
      <c r="NQ9" s="21">
        <v>13</v>
      </c>
      <c r="NR9" s="21">
        <v>14</v>
      </c>
      <c r="NS9" s="21">
        <v>15</v>
      </c>
      <c r="NT9" s="21">
        <v>16</v>
      </c>
      <c r="NU9" s="21">
        <v>17</v>
      </c>
      <c r="NV9" s="21">
        <v>18</v>
      </c>
      <c r="NW9" s="21">
        <v>19</v>
      </c>
      <c r="NX9" s="21">
        <v>20</v>
      </c>
      <c r="NY9" s="21">
        <v>21</v>
      </c>
      <c r="NZ9" s="21">
        <v>22</v>
      </c>
      <c r="OA9" s="24">
        <v>23</v>
      </c>
      <c r="OB9" s="21">
        <v>24</v>
      </c>
      <c r="OC9" s="21">
        <v>25</v>
      </c>
      <c r="OD9" s="21">
        <v>26</v>
      </c>
      <c r="OE9" s="21">
        <v>27</v>
      </c>
      <c r="OF9" s="21">
        <v>28</v>
      </c>
      <c r="OG9" s="21">
        <v>29</v>
      </c>
      <c r="OH9" s="21">
        <v>30</v>
      </c>
      <c r="OI9" s="21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1">
        <v>1</v>
      </c>
      <c r="PN9" s="21">
        <v>2</v>
      </c>
      <c r="PO9" s="21">
        <v>3</v>
      </c>
      <c r="PP9" s="21">
        <v>4</v>
      </c>
      <c r="PQ9" s="21">
        <v>5</v>
      </c>
      <c r="PR9" s="21">
        <v>6</v>
      </c>
      <c r="PS9" s="21">
        <v>7</v>
      </c>
      <c r="PT9" s="21">
        <v>8</v>
      </c>
      <c r="PU9" s="21">
        <v>9</v>
      </c>
      <c r="PV9" s="21">
        <v>10</v>
      </c>
      <c r="PW9" s="21">
        <v>11</v>
      </c>
      <c r="PX9" s="21">
        <v>12</v>
      </c>
      <c r="PY9" s="21">
        <v>13</v>
      </c>
      <c r="PZ9" s="21">
        <v>14</v>
      </c>
      <c r="QA9" s="21">
        <v>15</v>
      </c>
      <c r="QB9" s="21">
        <v>16</v>
      </c>
      <c r="QC9" s="21">
        <v>17</v>
      </c>
      <c r="QD9" s="21">
        <v>18</v>
      </c>
      <c r="QE9" s="21">
        <v>19</v>
      </c>
      <c r="QF9" s="21">
        <v>20</v>
      </c>
      <c r="QG9" s="21">
        <v>21</v>
      </c>
      <c r="QH9" s="21">
        <v>22</v>
      </c>
      <c r="QI9" s="21">
        <v>23</v>
      </c>
      <c r="QJ9" s="21">
        <v>24</v>
      </c>
      <c r="QK9" s="21">
        <v>25</v>
      </c>
      <c r="QL9" s="21">
        <v>26</v>
      </c>
      <c r="QM9" s="21">
        <v>27</v>
      </c>
      <c r="QN9" s="21">
        <v>28</v>
      </c>
      <c r="QO9" s="21">
        <v>29</v>
      </c>
      <c r="QP9" s="21">
        <v>30</v>
      </c>
      <c r="QQ9" s="21">
        <v>31</v>
      </c>
    </row>
    <row r="10" spans="1:460" ht="15" customHeight="1" x14ac:dyDescent="0.2">
      <c r="A10" s="20"/>
      <c r="B10" s="19">
        <v>6</v>
      </c>
      <c r="C10" s="18" t="s">
        <v>136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8" t="s">
        <v>134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21" t="s">
        <v>7</v>
      </c>
      <c r="AI10" s="21" t="s">
        <v>2</v>
      </c>
      <c r="AJ10" s="21" t="s">
        <v>0</v>
      </c>
      <c r="AK10" s="21" t="s">
        <v>3</v>
      </c>
      <c r="AL10" s="21" t="s">
        <v>4</v>
      </c>
      <c r="AM10" s="21" t="s">
        <v>5</v>
      </c>
      <c r="AN10" s="21" t="s">
        <v>6</v>
      </c>
      <c r="AO10" s="21" t="s">
        <v>7</v>
      </c>
      <c r="AP10" s="21" t="s">
        <v>2</v>
      </c>
      <c r="AQ10" s="21" t="s">
        <v>0</v>
      </c>
      <c r="AR10" s="24" t="s">
        <v>135</v>
      </c>
      <c r="AS10" s="21" t="s">
        <v>4</v>
      </c>
      <c r="AT10" s="21" t="s">
        <v>5</v>
      </c>
      <c r="AU10" s="21" t="s">
        <v>6</v>
      </c>
      <c r="AV10" s="21" t="s">
        <v>7</v>
      </c>
      <c r="AW10" s="21" t="s">
        <v>2</v>
      </c>
      <c r="AX10" s="21" t="s">
        <v>0</v>
      </c>
      <c r="AY10" s="21" t="s">
        <v>3</v>
      </c>
      <c r="AZ10" s="21" t="s">
        <v>4</v>
      </c>
      <c r="BA10" s="21" t="s">
        <v>5</v>
      </c>
      <c r="BB10" s="21" t="s">
        <v>6</v>
      </c>
      <c r="BC10" s="21" t="s">
        <v>7</v>
      </c>
      <c r="BD10" s="21" t="s">
        <v>2</v>
      </c>
      <c r="BE10" s="21" t="s">
        <v>0</v>
      </c>
      <c r="BF10" s="21" t="s">
        <v>3</v>
      </c>
      <c r="BG10" s="21" t="s">
        <v>4</v>
      </c>
      <c r="BH10" s="21" t="s">
        <v>5</v>
      </c>
      <c r="BI10" s="21" t="s">
        <v>6</v>
      </c>
      <c r="BJ10" s="21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8" t="s">
        <v>138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21" t="s">
        <v>4</v>
      </c>
      <c r="CQ10" s="21" t="s">
        <v>5</v>
      </c>
      <c r="CR10" s="21" t="s">
        <v>6</v>
      </c>
      <c r="CS10" s="21" t="s">
        <v>7</v>
      </c>
      <c r="CT10" s="21" t="s">
        <v>2</v>
      </c>
      <c r="CU10" s="21" t="s">
        <v>0</v>
      </c>
      <c r="CV10" s="21" t="s">
        <v>3</v>
      </c>
      <c r="CW10" s="21" t="s">
        <v>4</v>
      </c>
      <c r="CX10" s="21" t="s">
        <v>5</v>
      </c>
      <c r="CY10" s="21" t="s">
        <v>6</v>
      </c>
      <c r="CZ10" s="21" t="s">
        <v>7</v>
      </c>
      <c r="DA10" s="21" t="s">
        <v>2</v>
      </c>
      <c r="DB10" s="21" t="s">
        <v>0</v>
      </c>
      <c r="DC10" s="21" t="s">
        <v>3</v>
      </c>
      <c r="DD10" s="21" t="s">
        <v>4</v>
      </c>
      <c r="DE10" s="21" t="s">
        <v>5</v>
      </c>
      <c r="DF10" s="21" t="s">
        <v>6</v>
      </c>
      <c r="DG10" s="21" t="s">
        <v>7</v>
      </c>
      <c r="DH10" s="21" t="s">
        <v>2</v>
      </c>
      <c r="DI10" s="21" t="s">
        <v>0</v>
      </c>
      <c r="DJ10" s="21" t="s">
        <v>3</v>
      </c>
      <c r="DK10" s="21" t="s">
        <v>4</v>
      </c>
      <c r="DL10" s="21" t="s">
        <v>5</v>
      </c>
      <c r="DM10" s="21" t="s">
        <v>6</v>
      </c>
      <c r="DN10" s="21" t="s">
        <v>7</v>
      </c>
      <c r="DO10" s="21" t="s">
        <v>2</v>
      </c>
      <c r="DP10" s="21" t="s">
        <v>0</v>
      </c>
      <c r="DQ10" s="21" t="s">
        <v>3</v>
      </c>
      <c r="DR10" s="24" t="s">
        <v>136</v>
      </c>
      <c r="DS10" s="21" t="s">
        <v>5</v>
      </c>
      <c r="DT10" t="s">
        <v>6</v>
      </c>
      <c r="DU10" t="s">
        <v>7</v>
      </c>
      <c r="DV10" s="18" t="s">
        <v>58</v>
      </c>
      <c r="DW10" s="18" t="s">
        <v>134</v>
      </c>
      <c r="DX10" s="18" t="s">
        <v>135</v>
      </c>
      <c r="DY10" s="18" t="s">
        <v>136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21" t="s">
        <v>0</v>
      </c>
      <c r="EZ10" s="21" t="s">
        <v>3</v>
      </c>
      <c r="FA10" s="21" t="s">
        <v>4</v>
      </c>
      <c r="FB10" s="21" t="s">
        <v>5</v>
      </c>
      <c r="FC10" s="21" t="s">
        <v>6</v>
      </c>
      <c r="FD10" s="21" t="s">
        <v>7</v>
      </c>
      <c r="FE10" s="21" t="s">
        <v>2</v>
      </c>
      <c r="FF10" s="21" t="s">
        <v>0</v>
      </c>
      <c r="FG10" s="21" t="s">
        <v>3</v>
      </c>
      <c r="FH10" s="21" t="s">
        <v>4</v>
      </c>
      <c r="FI10" s="21" t="s">
        <v>5</v>
      </c>
      <c r="FJ10" s="21" t="s">
        <v>6</v>
      </c>
      <c r="FK10" s="21" t="s">
        <v>7</v>
      </c>
      <c r="FL10" s="21" t="s">
        <v>2</v>
      </c>
      <c r="FM10" s="21" t="s">
        <v>0</v>
      </c>
      <c r="FN10" s="21" t="s">
        <v>3</v>
      </c>
      <c r="FO10" s="21" t="s">
        <v>4</v>
      </c>
      <c r="FP10" s="21" t="s">
        <v>5</v>
      </c>
      <c r="FQ10" s="21" t="s">
        <v>6</v>
      </c>
      <c r="FR10" s="21" t="s">
        <v>7</v>
      </c>
      <c r="FS10" s="21" t="s">
        <v>2</v>
      </c>
      <c r="FT10" s="21" t="s">
        <v>0</v>
      </c>
      <c r="FU10" s="21" t="s">
        <v>3</v>
      </c>
      <c r="FV10" s="21" t="s">
        <v>4</v>
      </c>
      <c r="FW10" s="21" t="s">
        <v>5</v>
      </c>
      <c r="FX10" s="21" t="s">
        <v>6</v>
      </c>
      <c r="FY10" s="21" t="s">
        <v>7</v>
      </c>
      <c r="FZ10" s="21" t="s">
        <v>2</v>
      </c>
      <c r="GA10" s="21" t="s">
        <v>0</v>
      </c>
      <c r="GB10" s="21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8" t="s">
        <v>134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21" t="s">
        <v>7</v>
      </c>
      <c r="HI10" s="21" t="s">
        <v>2</v>
      </c>
      <c r="HJ10" s="21" t="s">
        <v>0</v>
      </c>
      <c r="HK10" s="21" t="s">
        <v>3</v>
      </c>
      <c r="HL10" s="21" t="s">
        <v>4</v>
      </c>
      <c r="HM10" s="21" t="s">
        <v>5</v>
      </c>
      <c r="HN10" s="21" t="s">
        <v>6</v>
      </c>
      <c r="HO10" s="21" t="s">
        <v>7</v>
      </c>
      <c r="HP10" s="21" t="s">
        <v>2</v>
      </c>
      <c r="HQ10" s="21" t="s">
        <v>0</v>
      </c>
      <c r="HR10" s="24" t="s">
        <v>135</v>
      </c>
      <c r="HS10" s="21" t="s">
        <v>4</v>
      </c>
      <c r="HT10" s="141" t="s">
        <v>137</v>
      </c>
      <c r="HU10" s="141" t="s">
        <v>138</v>
      </c>
      <c r="HV10" s="141" t="s">
        <v>7</v>
      </c>
      <c r="HW10" s="21" t="s">
        <v>2</v>
      </c>
      <c r="HX10" s="21" t="s">
        <v>0</v>
      </c>
      <c r="HY10" s="21" t="s">
        <v>3</v>
      </c>
      <c r="HZ10" s="21" t="s">
        <v>4</v>
      </c>
      <c r="IA10" s="21" t="s">
        <v>5</v>
      </c>
      <c r="IB10" s="21" t="s">
        <v>6</v>
      </c>
      <c r="IC10" s="21" t="s">
        <v>7</v>
      </c>
      <c r="ID10" s="21" t="s">
        <v>2</v>
      </c>
      <c r="IE10" s="21" t="s">
        <v>0</v>
      </c>
      <c r="IF10" s="21" t="s">
        <v>3</v>
      </c>
      <c r="IG10" s="21" t="s">
        <v>4</v>
      </c>
      <c r="IH10" s="21" t="s">
        <v>5</v>
      </c>
      <c r="II10" s="21" t="s">
        <v>6</v>
      </c>
      <c r="IJ10" s="21" t="s">
        <v>7</v>
      </c>
      <c r="IK10" s="21" t="s">
        <v>2</v>
      </c>
      <c r="IL10" s="21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8" t="s">
        <v>134</v>
      </c>
      <c r="JH10" s="150" t="s">
        <v>135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21" t="s">
        <v>5</v>
      </c>
      <c r="JR10" s="21" t="s">
        <v>6</v>
      </c>
      <c r="JS10" s="21" t="s">
        <v>7</v>
      </c>
      <c r="JT10" s="21" t="s">
        <v>2</v>
      </c>
      <c r="JU10" s="21" t="s">
        <v>0</v>
      </c>
      <c r="JV10" s="21" t="s">
        <v>3</v>
      </c>
      <c r="JW10" s="21" t="s">
        <v>4</v>
      </c>
      <c r="JX10" s="21" t="s">
        <v>5</v>
      </c>
      <c r="JY10" s="21" t="s">
        <v>6</v>
      </c>
      <c r="JZ10" s="21" t="s">
        <v>7</v>
      </c>
      <c r="KA10" s="21" t="s">
        <v>2</v>
      </c>
      <c r="KB10" s="24" t="s">
        <v>134</v>
      </c>
      <c r="KC10" s="21" t="s">
        <v>3</v>
      </c>
      <c r="KD10" s="21" t="s">
        <v>4</v>
      </c>
      <c r="KE10" s="21" t="s">
        <v>5</v>
      </c>
      <c r="KF10" s="21" t="s">
        <v>6</v>
      </c>
      <c r="KG10" s="21" t="s">
        <v>7</v>
      </c>
      <c r="KH10" s="21" t="s">
        <v>2</v>
      </c>
      <c r="KI10" s="21" t="s">
        <v>0</v>
      </c>
      <c r="KJ10" s="21" t="s">
        <v>3</v>
      </c>
      <c r="KK10" s="21" t="s">
        <v>4</v>
      </c>
      <c r="KL10" s="21" t="s">
        <v>5</v>
      </c>
      <c r="KM10" s="21" t="s">
        <v>6</v>
      </c>
      <c r="KN10" s="21" t="s">
        <v>7</v>
      </c>
      <c r="KO10" s="21" t="s">
        <v>2</v>
      </c>
      <c r="KP10" s="21" t="s">
        <v>0</v>
      </c>
      <c r="KQ10" s="21" t="s">
        <v>3</v>
      </c>
      <c r="KR10" s="21" t="s">
        <v>4</v>
      </c>
      <c r="KS10" s="21" t="s">
        <v>5</v>
      </c>
      <c r="KT10" s="21" t="s">
        <v>6</v>
      </c>
      <c r="KU10" s="21" t="s">
        <v>7</v>
      </c>
      <c r="KV10" t="s">
        <v>2</v>
      </c>
      <c r="KW10" t="s">
        <v>0</v>
      </c>
      <c r="KX10" s="18" t="s">
        <v>135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150" t="s">
        <v>134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21" t="s">
        <v>3</v>
      </c>
      <c r="MA10" s="21" t="s">
        <v>4</v>
      </c>
      <c r="MB10" s="21" t="s">
        <v>5</v>
      </c>
      <c r="MC10" s="21" t="s">
        <v>6</v>
      </c>
      <c r="MD10" s="21" t="s">
        <v>7</v>
      </c>
      <c r="ME10" s="21" t="s">
        <v>2</v>
      </c>
      <c r="MF10" s="21" t="s">
        <v>0</v>
      </c>
      <c r="MG10" s="21" t="s">
        <v>3</v>
      </c>
      <c r="MH10" s="21" t="s">
        <v>4</v>
      </c>
      <c r="MI10" s="21" t="s">
        <v>5</v>
      </c>
      <c r="MJ10" s="21" t="s">
        <v>6</v>
      </c>
      <c r="MK10" s="21" t="s">
        <v>7</v>
      </c>
      <c r="ML10" s="21" t="s">
        <v>2</v>
      </c>
      <c r="MM10" s="21" t="s">
        <v>0</v>
      </c>
      <c r="MN10" s="21" t="s">
        <v>3</v>
      </c>
      <c r="MO10" s="21" t="s">
        <v>4</v>
      </c>
      <c r="MP10" s="21" t="s">
        <v>5</v>
      </c>
      <c r="MQ10" s="21" t="s">
        <v>6</v>
      </c>
      <c r="MR10" s="21" t="s">
        <v>7</v>
      </c>
      <c r="MS10" s="21" t="s">
        <v>2</v>
      </c>
      <c r="MT10" s="21" t="s">
        <v>0</v>
      </c>
      <c r="MU10" s="21" t="s">
        <v>3</v>
      </c>
      <c r="MV10" s="48" t="s">
        <v>136</v>
      </c>
      <c r="MW10" s="21" t="s">
        <v>5</v>
      </c>
      <c r="MX10" s="21" t="s">
        <v>6</v>
      </c>
      <c r="MY10" s="21" t="s">
        <v>7</v>
      </c>
      <c r="MZ10" s="21" t="s">
        <v>2</v>
      </c>
      <c r="NA10" s="21" t="s">
        <v>0</v>
      </c>
      <c r="NB10" s="141" t="s">
        <v>135</v>
      </c>
      <c r="NC10" s="141" t="s">
        <v>136</v>
      </c>
      <c r="ND10" s="142" t="s">
        <v>137</v>
      </c>
      <c r="NE10" s="141" t="s">
        <v>138</v>
      </c>
      <c r="NF10" s="141" t="s">
        <v>7</v>
      </c>
      <c r="NG10" s="141" t="s">
        <v>2</v>
      </c>
      <c r="NH10" s="21" t="s">
        <v>0</v>
      </c>
      <c r="NI10" s="21" t="s">
        <v>3</v>
      </c>
      <c r="NJ10" s="21" t="s">
        <v>4</v>
      </c>
      <c r="NK10" s="21" t="s">
        <v>5</v>
      </c>
      <c r="NL10" s="21" t="s">
        <v>6</v>
      </c>
      <c r="NM10" s="21" t="s">
        <v>7</v>
      </c>
      <c r="NN10" s="21" t="s">
        <v>2</v>
      </c>
      <c r="NO10" s="48" t="s">
        <v>134</v>
      </c>
      <c r="NP10" s="21" t="s">
        <v>3</v>
      </c>
      <c r="NQ10" s="21" t="s">
        <v>4</v>
      </c>
      <c r="NR10" s="21" t="s">
        <v>5</v>
      </c>
      <c r="NS10" s="21" t="s">
        <v>6</v>
      </c>
      <c r="NT10" s="21" t="s">
        <v>7</v>
      </c>
      <c r="NU10" s="21" t="s">
        <v>2</v>
      </c>
      <c r="NV10" s="21" t="s">
        <v>0</v>
      </c>
      <c r="NW10" s="21" t="s">
        <v>3</v>
      </c>
      <c r="NX10" s="21" t="s">
        <v>4</v>
      </c>
      <c r="NY10" s="21" t="s">
        <v>5</v>
      </c>
      <c r="NZ10" s="21" t="s">
        <v>6</v>
      </c>
      <c r="OA10" s="21" t="s">
        <v>7</v>
      </c>
      <c r="OB10" s="21" t="s">
        <v>2</v>
      </c>
      <c r="OC10" s="21" t="s">
        <v>0</v>
      </c>
      <c r="OD10" s="21" t="s">
        <v>3</v>
      </c>
      <c r="OE10" s="21" t="s">
        <v>4</v>
      </c>
      <c r="OF10" s="21" t="s">
        <v>5</v>
      </c>
      <c r="OG10" s="21" t="s">
        <v>6</v>
      </c>
      <c r="OH10" s="21" t="s">
        <v>7</v>
      </c>
      <c r="OI10" s="21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150" t="s">
        <v>137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21" t="s">
        <v>0</v>
      </c>
      <c r="PN10" s="21" t="s">
        <v>3</v>
      </c>
      <c r="PO10" s="21" t="s">
        <v>4</v>
      </c>
      <c r="PP10" s="21" t="s">
        <v>5</v>
      </c>
      <c r="PQ10" s="21" t="s">
        <v>6</v>
      </c>
      <c r="PR10" s="21" t="s">
        <v>7</v>
      </c>
      <c r="PS10" s="21" t="s">
        <v>2</v>
      </c>
      <c r="PT10" s="21" t="s">
        <v>0</v>
      </c>
      <c r="PU10" s="21" t="s">
        <v>3</v>
      </c>
      <c r="PV10" s="21" t="s">
        <v>4</v>
      </c>
      <c r="PW10" s="21" t="s">
        <v>5</v>
      </c>
      <c r="PX10" s="21" t="s">
        <v>6</v>
      </c>
      <c r="PY10" s="21" t="s">
        <v>7</v>
      </c>
      <c r="PZ10" s="21" t="s">
        <v>2</v>
      </c>
      <c r="QA10" s="21" t="s">
        <v>0</v>
      </c>
      <c r="QB10" s="21" t="s">
        <v>3</v>
      </c>
      <c r="QC10" s="21" t="s">
        <v>4</v>
      </c>
      <c r="QD10" s="21" t="s">
        <v>5</v>
      </c>
      <c r="QE10" s="21" t="s">
        <v>6</v>
      </c>
      <c r="QF10" s="24" t="s">
        <v>60</v>
      </c>
      <c r="QG10" s="21" t="s">
        <v>2</v>
      </c>
      <c r="QH10" s="21" t="s">
        <v>0</v>
      </c>
      <c r="QI10" s="21" t="s">
        <v>3</v>
      </c>
      <c r="QJ10" s="21" t="s">
        <v>4</v>
      </c>
      <c r="QK10" s="21" t="s">
        <v>5</v>
      </c>
      <c r="QL10" s="21" t="s">
        <v>6</v>
      </c>
      <c r="QM10" s="21" t="s">
        <v>7</v>
      </c>
      <c r="QN10" s="21" t="s">
        <v>2</v>
      </c>
      <c r="QO10" s="21" t="s">
        <v>0</v>
      </c>
      <c r="QP10" s="21" t="s">
        <v>3</v>
      </c>
      <c r="QQ10" s="21" t="s">
        <v>4</v>
      </c>
    </row>
    <row r="11" spans="1:460" ht="15" customHeight="1" x14ac:dyDescent="0.2">
      <c r="A11" s="20">
        <v>2021</v>
      </c>
      <c r="B11" s="19">
        <v>7</v>
      </c>
      <c r="C11" s="21">
        <v>1</v>
      </c>
      <c r="D11" s="21">
        <v>2</v>
      </c>
      <c r="E11" s="21">
        <v>3</v>
      </c>
      <c r="F11" s="21">
        <v>4</v>
      </c>
      <c r="G11" s="21">
        <v>5</v>
      </c>
      <c r="H11" s="21">
        <v>6</v>
      </c>
      <c r="I11" s="21">
        <v>7</v>
      </c>
      <c r="J11" s="21">
        <v>8</v>
      </c>
      <c r="K11" s="21">
        <v>9</v>
      </c>
      <c r="L11" s="21">
        <v>10</v>
      </c>
      <c r="M11" s="21">
        <v>11</v>
      </c>
      <c r="N11" s="21">
        <v>12</v>
      </c>
      <c r="O11" s="21">
        <v>13</v>
      </c>
      <c r="P11" s="21">
        <v>14</v>
      </c>
      <c r="Q11" s="21">
        <v>15</v>
      </c>
      <c r="R11" s="21">
        <v>16</v>
      </c>
      <c r="S11" s="21">
        <v>17</v>
      </c>
      <c r="T11" s="21">
        <v>18</v>
      </c>
      <c r="U11" s="21">
        <v>19</v>
      </c>
      <c r="V11" s="21">
        <v>20</v>
      </c>
      <c r="W11" s="21">
        <v>21</v>
      </c>
      <c r="X11" s="21">
        <v>22</v>
      </c>
      <c r="Y11" s="24">
        <v>23</v>
      </c>
      <c r="Z11" s="21">
        <v>24</v>
      </c>
      <c r="AA11" s="21">
        <v>25</v>
      </c>
      <c r="AB11" s="21">
        <v>26</v>
      </c>
      <c r="AC11" s="21">
        <v>27</v>
      </c>
      <c r="AD11" s="21">
        <v>28</v>
      </c>
      <c r="AE11" s="21">
        <v>29</v>
      </c>
      <c r="AF11" s="21">
        <v>30</v>
      </c>
      <c r="AG11" s="21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1">
        <v>1</v>
      </c>
      <c r="BL11" s="21">
        <v>2</v>
      </c>
      <c r="BM11" s="21">
        <v>3</v>
      </c>
      <c r="BN11" s="21">
        <v>4</v>
      </c>
      <c r="BO11" s="21">
        <v>5</v>
      </c>
      <c r="BP11" s="21">
        <v>6</v>
      </c>
      <c r="BQ11" s="21">
        <v>7</v>
      </c>
      <c r="BR11" s="21">
        <v>8</v>
      </c>
      <c r="BS11" s="21">
        <v>9</v>
      </c>
      <c r="BT11" s="21">
        <v>10</v>
      </c>
      <c r="BU11" s="21">
        <v>11</v>
      </c>
      <c r="BV11" s="21">
        <v>12</v>
      </c>
      <c r="BW11" s="21">
        <v>13</v>
      </c>
      <c r="BX11" s="21">
        <v>14</v>
      </c>
      <c r="BY11" s="21">
        <v>15</v>
      </c>
      <c r="BZ11" s="21">
        <v>16</v>
      </c>
      <c r="CA11" s="21">
        <v>17</v>
      </c>
      <c r="CB11" s="21">
        <v>18</v>
      </c>
      <c r="CC11" s="21">
        <v>19</v>
      </c>
      <c r="CD11" s="21">
        <v>20</v>
      </c>
      <c r="CE11" s="21">
        <v>21</v>
      </c>
      <c r="CF11" s="21">
        <v>22</v>
      </c>
      <c r="CG11" s="21">
        <v>23</v>
      </c>
      <c r="CH11" s="21">
        <v>24</v>
      </c>
      <c r="CI11" s="21">
        <v>25</v>
      </c>
      <c r="CJ11" s="21">
        <v>26</v>
      </c>
      <c r="CK11" s="21">
        <v>27</v>
      </c>
      <c r="CL11" s="21">
        <v>28</v>
      </c>
      <c r="CM11" s="21">
        <v>29</v>
      </c>
      <c r="CN11" s="21">
        <v>30</v>
      </c>
      <c r="CO11" s="21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1">
        <v>1</v>
      </c>
      <c r="DU11" s="21">
        <v>2</v>
      </c>
      <c r="DV11" s="21">
        <v>3</v>
      </c>
      <c r="DW11" s="21">
        <v>4</v>
      </c>
      <c r="DX11" s="21">
        <v>5</v>
      </c>
      <c r="DY11" s="21">
        <v>6</v>
      </c>
      <c r="DZ11" s="21">
        <v>7</v>
      </c>
      <c r="EA11" s="21">
        <v>8</v>
      </c>
      <c r="EB11" s="21">
        <v>9</v>
      </c>
      <c r="EC11" s="21">
        <v>10</v>
      </c>
      <c r="ED11" s="21">
        <v>11</v>
      </c>
      <c r="EE11" s="21">
        <v>12</v>
      </c>
      <c r="EF11" s="21">
        <v>13</v>
      </c>
      <c r="EG11" s="21">
        <v>14</v>
      </c>
      <c r="EH11" s="21">
        <v>15</v>
      </c>
      <c r="EI11" s="21">
        <v>16</v>
      </c>
      <c r="EJ11" s="21">
        <v>17</v>
      </c>
      <c r="EK11" s="21">
        <v>18</v>
      </c>
      <c r="EL11" s="21">
        <v>19</v>
      </c>
      <c r="EM11" s="21">
        <v>20</v>
      </c>
      <c r="EN11" s="21">
        <v>21</v>
      </c>
      <c r="EO11" s="21">
        <v>22</v>
      </c>
      <c r="EP11" s="21">
        <v>23</v>
      </c>
      <c r="EQ11" s="21">
        <v>24</v>
      </c>
      <c r="ER11" s="21">
        <v>25</v>
      </c>
      <c r="ES11" s="21">
        <v>26</v>
      </c>
      <c r="ET11" s="21">
        <v>27</v>
      </c>
      <c r="EU11" s="21">
        <v>28</v>
      </c>
      <c r="EV11" s="21">
        <v>29</v>
      </c>
      <c r="EW11" s="21">
        <v>30</v>
      </c>
      <c r="EX11" s="21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1">
        <v>1</v>
      </c>
      <c r="GD11" s="21">
        <v>2</v>
      </c>
      <c r="GE11" s="21">
        <v>3</v>
      </c>
      <c r="GF11" s="21">
        <v>4</v>
      </c>
      <c r="GG11" s="21">
        <v>5</v>
      </c>
      <c r="GH11" s="21">
        <v>6</v>
      </c>
      <c r="GI11" s="21">
        <v>7</v>
      </c>
      <c r="GJ11" s="21">
        <v>8</v>
      </c>
      <c r="GK11" s="21">
        <v>9</v>
      </c>
      <c r="GL11" s="21">
        <v>10</v>
      </c>
      <c r="GM11" s="21">
        <v>11</v>
      </c>
      <c r="GN11" s="21">
        <v>12</v>
      </c>
      <c r="GO11" s="21">
        <v>13</v>
      </c>
      <c r="GP11" s="21">
        <v>14</v>
      </c>
      <c r="GQ11" s="21">
        <v>15</v>
      </c>
      <c r="GR11" s="21">
        <v>16</v>
      </c>
      <c r="GS11" s="21">
        <v>17</v>
      </c>
      <c r="GT11" s="21">
        <v>18</v>
      </c>
      <c r="GU11" s="21">
        <v>19</v>
      </c>
      <c r="GV11" s="21">
        <v>20</v>
      </c>
      <c r="GW11" s="21">
        <v>21</v>
      </c>
      <c r="GX11" s="21">
        <v>22</v>
      </c>
      <c r="GY11" s="21">
        <v>23</v>
      </c>
      <c r="GZ11" s="21">
        <v>24</v>
      </c>
      <c r="HA11" s="21">
        <v>25</v>
      </c>
      <c r="HB11" s="21">
        <v>26</v>
      </c>
      <c r="HC11" s="21">
        <v>27</v>
      </c>
      <c r="HD11" s="21">
        <v>28</v>
      </c>
      <c r="HE11" s="21">
        <v>29</v>
      </c>
      <c r="HF11" s="21">
        <v>30</v>
      </c>
      <c r="HG11" s="21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141">
        <v>13</v>
      </c>
      <c r="HU11" s="141">
        <v>14</v>
      </c>
      <c r="HV11" s="141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1">
        <v>1</v>
      </c>
      <c r="IN11" s="21">
        <v>2</v>
      </c>
      <c r="IO11" s="21">
        <v>3</v>
      </c>
      <c r="IP11" s="21">
        <v>4</v>
      </c>
      <c r="IQ11" s="21">
        <v>5</v>
      </c>
      <c r="IR11" s="21">
        <v>6</v>
      </c>
      <c r="IS11" s="21">
        <v>7</v>
      </c>
      <c r="IT11" s="21">
        <v>8</v>
      </c>
      <c r="IU11" s="21">
        <v>9</v>
      </c>
      <c r="IV11" s="21">
        <v>10</v>
      </c>
      <c r="IW11" s="21">
        <v>11</v>
      </c>
      <c r="IX11" s="21">
        <v>12</v>
      </c>
      <c r="IY11" s="21">
        <v>13</v>
      </c>
      <c r="IZ11" s="21">
        <v>14</v>
      </c>
      <c r="JA11" s="21">
        <v>15</v>
      </c>
      <c r="JB11" s="21">
        <v>16</v>
      </c>
      <c r="JC11" s="21">
        <v>17</v>
      </c>
      <c r="JD11" s="21">
        <v>18</v>
      </c>
      <c r="JE11" s="21">
        <v>19</v>
      </c>
      <c r="JF11" s="21">
        <v>20</v>
      </c>
      <c r="JG11" s="21">
        <v>21</v>
      </c>
      <c r="JH11" s="21">
        <v>22</v>
      </c>
      <c r="JI11" s="21">
        <v>23</v>
      </c>
      <c r="JJ11" s="21">
        <v>24</v>
      </c>
      <c r="JK11" s="21">
        <v>25</v>
      </c>
      <c r="JL11" s="21">
        <v>26</v>
      </c>
      <c r="JM11" s="21">
        <v>27</v>
      </c>
      <c r="JN11" s="21">
        <v>28</v>
      </c>
      <c r="JO11" s="21">
        <v>29</v>
      </c>
      <c r="JP11" s="21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1">
        <v>1</v>
      </c>
      <c r="KW11" s="21">
        <v>2</v>
      </c>
      <c r="KX11" s="21">
        <v>3</v>
      </c>
      <c r="KY11" s="21">
        <v>4</v>
      </c>
      <c r="KZ11" s="21">
        <v>5</v>
      </c>
      <c r="LA11" s="21">
        <v>6</v>
      </c>
      <c r="LB11" s="21">
        <v>7</v>
      </c>
      <c r="LC11" s="21">
        <v>8</v>
      </c>
      <c r="LD11" s="21">
        <v>9</v>
      </c>
      <c r="LE11" s="21">
        <v>10</v>
      </c>
      <c r="LF11" s="21">
        <v>11</v>
      </c>
      <c r="LG11" s="21">
        <v>12</v>
      </c>
      <c r="LH11" s="21">
        <v>13</v>
      </c>
      <c r="LI11" s="21">
        <v>14</v>
      </c>
      <c r="LJ11" s="21">
        <v>15</v>
      </c>
      <c r="LK11" s="21">
        <v>16</v>
      </c>
      <c r="LL11" s="21">
        <v>17</v>
      </c>
      <c r="LM11" s="21">
        <v>18</v>
      </c>
      <c r="LN11" s="21">
        <v>19</v>
      </c>
      <c r="LO11" s="21">
        <v>20</v>
      </c>
      <c r="LP11" s="21">
        <v>21</v>
      </c>
      <c r="LQ11" s="21">
        <v>22</v>
      </c>
      <c r="LR11" s="21">
        <v>23</v>
      </c>
      <c r="LS11" s="21">
        <v>24</v>
      </c>
      <c r="LT11" s="21">
        <v>25</v>
      </c>
      <c r="LU11" s="21">
        <v>26</v>
      </c>
      <c r="LV11" s="21">
        <v>27</v>
      </c>
      <c r="LW11" s="21">
        <v>28</v>
      </c>
      <c r="LX11" s="152">
        <v>29</v>
      </c>
      <c r="LY11" s="152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8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141">
        <v>29</v>
      </c>
      <c r="NC11" s="141">
        <v>30</v>
      </c>
      <c r="ND11" s="142">
        <v>31</v>
      </c>
      <c r="NE11" s="141">
        <v>1</v>
      </c>
      <c r="NF11" s="141">
        <v>2</v>
      </c>
      <c r="NG11" s="141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18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21">
        <v>1</v>
      </c>
      <c r="OK11" s="21">
        <v>2</v>
      </c>
      <c r="OL11" s="21">
        <v>3</v>
      </c>
      <c r="OM11" s="21">
        <v>4</v>
      </c>
      <c r="ON11" s="21">
        <v>5</v>
      </c>
      <c r="OO11" s="21">
        <v>6</v>
      </c>
      <c r="OP11" s="21">
        <v>7</v>
      </c>
      <c r="OQ11" s="21">
        <v>8</v>
      </c>
      <c r="OR11" s="21">
        <v>9</v>
      </c>
      <c r="OS11" s="21">
        <v>10</v>
      </c>
      <c r="OT11" s="21">
        <v>11</v>
      </c>
      <c r="OU11" s="21">
        <v>12</v>
      </c>
      <c r="OV11" s="21">
        <v>13</v>
      </c>
      <c r="OW11" s="21">
        <v>14</v>
      </c>
      <c r="OX11" s="21">
        <v>15</v>
      </c>
      <c r="OY11" s="21">
        <v>16</v>
      </c>
      <c r="OZ11" s="21">
        <v>17</v>
      </c>
      <c r="PA11" s="21">
        <v>18</v>
      </c>
      <c r="PB11" s="21">
        <v>19</v>
      </c>
      <c r="PC11" s="21">
        <v>20</v>
      </c>
      <c r="PD11" s="21">
        <v>21</v>
      </c>
      <c r="PE11" s="21">
        <v>22</v>
      </c>
      <c r="PF11" s="21">
        <v>23</v>
      </c>
      <c r="PG11" s="21">
        <v>24</v>
      </c>
      <c r="PH11" s="21">
        <v>25</v>
      </c>
      <c r="PI11" s="21">
        <v>26</v>
      </c>
      <c r="PJ11" s="21">
        <v>27</v>
      </c>
      <c r="PK11" s="21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 x14ac:dyDescent="0.2">
      <c r="A12" s="20"/>
      <c r="B12" s="19">
        <v>8</v>
      </c>
      <c r="C12" s="24" t="s">
        <v>138</v>
      </c>
      <c r="D12" s="21" t="s">
        <v>7</v>
      </c>
      <c r="E12" s="21" t="s">
        <v>2</v>
      </c>
      <c r="F12" s="21" t="s">
        <v>0</v>
      </c>
      <c r="G12" s="21" t="s">
        <v>3</v>
      </c>
      <c r="H12" s="21" t="s">
        <v>4</v>
      </c>
      <c r="I12" s="21" t="s">
        <v>5</v>
      </c>
      <c r="J12" s="21" t="s">
        <v>6</v>
      </c>
      <c r="K12" s="21" t="s">
        <v>7</v>
      </c>
      <c r="L12" s="21" t="s">
        <v>2</v>
      </c>
      <c r="M12" s="24" t="s">
        <v>134</v>
      </c>
      <c r="N12" s="21" t="s">
        <v>3</v>
      </c>
      <c r="O12" s="21" t="s">
        <v>4</v>
      </c>
      <c r="P12" s="21" t="s">
        <v>5</v>
      </c>
      <c r="Q12" s="21" t="s">
        <v>6</v>
      </c>
      <c r="R12" s="21" t="s">
        <v>7</v>
      </c>
      <c r="S12" s="21" t="s">
        <v>2</v>
      </c>
      <c r="T12" s="21" t="s">
        <v>0</v>
      </c>
      <c r="U12" s="21" t="s">
        <v>3</v>
      </c>
      <c r="V12" s="21" t="s">
        <v>4</v>
      </c>
      <c r="W12" s="21" t="s">
        <v>5</v>
      </c>
      <c r="X12" s="21" t="s">
        <v>6</v>
      </c>
      <c r="Y12" s="21" t="s">
        <v>7</v>
      </c>
      <c r="Z12" s="21" t="s">
        <v>2</v>
      </c>
      <c r="AA12" s="21" t="s">
        <v>0</v>
      </c>
      <c r="AB12" s="21" t="s">
        <v>3</v>
      </c>
      <c r="AC12" s="21" t="s">
        <v>4</v>
      </c>
      <c r="AD12" s="21" t="s">
        <v>5</v>
      </c>
      <c r="AE12" s="21" t="s">
        <v>6</v>
      </c>
      <c r="AF12" s="21" t="s">
        <v>7</v>
      </c>
      <c r="AG12" s="21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8" t="s">
        <v>137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21" t="s">
        <v>0</v>
      </c>
      <c r="BL12" s="21" t="s">
        <v>3</v>
      </c>
      <c r="BM12" s="21" t="s">
        <v>4</v>
      </c>
      <c r="BN12" s="21" t="s">
        <v>5</v>
      </c>
      <c r="BO12" s="21" t="s">
        <v>6</v>
      </c>
      <c r="BP12" s="21" t="s">
        <v>7</v>
      </c>
      <c r="BQ12" s="21" t="s">
        <v>2</v>
      </c>
      <c r="BR12" s="21" t="s">
        <v>0</v>
      </c>
      <c r="BS12" s="21" t="s">
        <v>3</v>
      </c>
      <c r="BT12" s="21" t="s">
        <v>4</v>
      </c>
      <c r="BU12" s="21" t="s">
        <v>5</v>
      </c>
      <c r="BV12" s="21" t="s">
        <v>6</v>
      </c>
      <c r="BW12" s="21" t="s">
        <v>7</v>
      </c>
      <c r="BX12" s="21" t="s">
        <v>2</v>
      </c>
      <c r="BY12" s="21" t="s">
        <v>0</v>
      </c>
      <c r="BZ12" s="21" t="s">
        <v>3</v>
      </c>
      <c r="CA12" s="21" t="s">
        <v>4</v>
      </c>
      <c r="CB12" s="21" t="s">
        <v>5</v>
      </c>
      <c r="CC12" s="21" t="s">
        <v>6</v>
      </c>
      <c r="CD12" s="24" t="s">
        <v>60</v>
      </c>
      <c r="CE12" s="21" t="s">
        <v>2</v>
      </c>
      <c r="CF12" s="21" t="s">
        <v>0</v>
      </c>
      <c r="CG12" s="21" t="s">
        <v>3</v>
      </c>
      <c r="CH12" s="21" t="s">
        <v>4</v>
      </c>
      <c r="CI12" s="21" t="s">
        <v>5</v>
      </c>
      <c r="CJ12" s="21" t="s">
        <v>6</v>
      </c>
      <c r="CK12" s="21" t="s">
        <v>7</v>
      </c>
      <c r="CL12" s="21" t="s">
        <v>2</v>
      </c>
      <c r="CM12" s="21" t="s">
        <v>0</v>
      </c>
      <c r="CN12" s="21" t="s">
        <v>3</v>
      </c>
      <c r="CO12" s="21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8" t="s">
        <v>137</v>
      </c>
      <c r="DS12" t="s">
        <v>6</v>
      </c>
      <c r="DT12" s="21" t="s">
        <v>7</v>
      </c>
      <c r="DU12" s="21" t="s">
        <v>2</v>
      </c>
      <c r="DV12" s="24" t="s">
        <v>134</v>
      </c>
      <c r="DW12" s="24" t="s">
        <v>135</v>
      </c>
      <c r="DX12" s="24" t="s">
        <v>136</v>
      </c>
      <c r="DY12" s="21" t="s">
        <v>5</v>
      </c>
      <c r="DZ12" s="21" t="s">
        <v>6</v>
      </c>
      <c r="EA12" s="21" t="s">
        <v>7</v>
      </c>
      <c r="EB12" s="21" t="s">
        <v>2</v>
      </c>
      <c r="EC12" s="21" t="s">
        <v>0</v>
      </c>
      <c r="ED12" s="21" t="s">
        <v>3</v>
      </c>
      <c r="EE12" s="21" t="s">
        <v>4</v>
      </c>
      <c r="EF12" s="21" t="s">
        <v>5</v>
      </c>
      <c r="EG12" s="21" t="s">
        <v>6</v>
      </c>
      <c r="EH12" s="21" t="s">
        <v>7</v>
      </c>
      <c r="EI12" s="21" t="s">
        <v>2</v>
      </c>
      <c r="EJ12" s="21" t="s">
        <v>0</v>
      </c>
      <c r="EK12" s="21" t="s">
        <v>3</v>
      </c>
      <c r="EL12" s="21" t="s">
        <v>4</v>
      </c>
      <c r="EM12" s="21" t="s">
        <v>5</v>
      </c>
      <c r="EN12" s="21" t="s">
        <v>6</v>
      </c>
      <c r="EO12" s="21" t="s">
        <v>7</v>
      </c>
      <c r="EP12" s="21" t="s">
        <v>2</v>
      </c>
      <c r="EQ12" s="21" t="s">
        <v>0</v>
      </c>
      <c r="ER12" s="21" t="s">
        <v>3</v>
      </c>
      <c r="ES12" s="21" t="s">
        <v>4</v>
      </c>
      <c r="ET12" s="21" t="s">
        <v>5</v>
      </c>
      <c r="EU12" s="21" t="s">
        <v>6</v>
      </c>
      <c r="EV12" s="21" t="s">
        <v>7</v>
      </c>
      <c r="EW12" s="21" t="s">
        <v>2</v>
      </c>
      <c r="EX12" s="21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21" t="s">
        <v>5</v>
      </c>
      <c r="GD12" s="21" t="s">
        <v>6</v>
      </c>
      <c r="GE12" s="21" t="s">
        <v>7</v>
      </c>
      <c r="GF12" s="21" t="s">
        <v>2</v>
      </c>
      <c r="GG12" s="21" t="s">
        <v>0</v>
      </c>
      <c r="GH12" s="21" t="s">
        <v>3</v>
      </c>
      <c r="GI12" s="21" t="s">
        <v>4</v>
      </c>
      <c r="GJ12" s="21" t="s">
        <v>5</v>
      </c>
      <c r="GK12" s="21" t="s">
        <v>6</v>
      </c>
      <c r="GL12" s="21" t="s">
        <v>7</v>
      </c>
      <c r="GM12" s="21" t="s">
        <v>2</v>
      </c>
      <c r="GN12" s="21" t="s">
        <v>0</v>
      </c>
      <c r="GO12" s="21" t="s">
        <v>3</v>
      </c>
      <c r="GP12" s="21" t="s">
        <v>4</v>
      </c>
      <c r="GQ12" s="21" t="s">
        <v>5</v>
      </c>
      <c r="GR12" s="21" t="s">
        <v>6</v>
      </c>
      <c r="GS12" s="21" t="s">
        <v>7</v>
      </c>
      <c r="GT12" s="21" t="s">
        <v>2</v>
      </c>
      <c r="GU12" s="24" t="s">
        <v>134</v>
      </c>
      <c r="GV12" s="21" t="s">
        <v>3</v>
      </c>
      <c r="GW12" s="21" t="s">
        <v>4</v>
      </c>
      <c r="GX12" s="21" t="s">
        <v>5</v>
      </c>
      <c r="GY12" s="21" t="s">
        <v>6</v>
      </c>
      <c r="GZ12" s="21" t="s">
        <v>7</v>
      </c>
      <c r="HA12" s="21" t="s">
        <v>2</v>
      </c>
      <c r="HB12" s="21" t="s">
        <v>0</v>
      </c>
      <c r="HC12" s="21" t="s">
        <v>3</v>
      </c>
      <c r="HD12" s="21" t="s">
        <v>4</v>
      </c>
      <c r="HE12" s="21" t="s">
        <v>5</v>
      </c>
      <c r="HF12" s="21" t="s">
        <v>6</v>
      </c>
      <c r="HG12" s="21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8" t="s">
        <v>136</v>
      </c>
      <c r="HS12" t="s">
        <v>5</v>
      </c>
      <c r="HT12" s="141" t="s">
        <v>138</v>
      </c>
      <c r="HU12" s="141" t="s">
        <v>7</v>
      </c>
      <c r="HV12" s="141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21" t="s">
        <v>4</v>
      </c>
      <c r="IN12" s="21" t="s">
        <v>5</v>
      </c>
      <c r="IO12" s="21" t="s">
        <v>6</v>
      </c>
      <c r="IP12" s="21" t="s">
        <v>7</v>
      </c>
      <c r="IQ12" s="21" t="s">
        <v>2</v>
      </c>
      <c r="IR12" s="21" t="s">
        <v>0</v>
      </c>
      <c r="IS12" s="21" t="s">
        <v>3</v>
      </c>
      <c r="IT12" s="21" t="s">
        <v>4</v>
      </c>
      <c r="IU12" s="21" t="s">
        <v>5</v>
      </c>
      <c r="IV12" s="21" t="s">
        <v>6</v>
      </c>
      <c r="IW12" s="21" t="s">
        <v>7</v>
      </c>
      <c r="IX12" s="21" t="s">
        <v>2</v>
      </c>
      <c r="IY12" s="21" t="s">
        <v>0</v>
      </c>
      <c r="IZ12" s="21" t="s">
        <v>3</v>
      </c>
      <c r="JA12" s="21" t="s">
        <v>4</v>
      </c>
      <c r="JB12" s="21" t="s">
        <v>5</v>
      </c>
      <c r="JC12" s="21" t="s">
        <v>6</v>
      </c>
      <c r="JD12" s="21" t="s">
        <v>7</v>
      </c>
      <c r="JE12" s="21" t="s">
        <v>2</v>
      </c>
      <c r="JF12" s="24" t="s">
        <v>134</v>
      </c>
      <c r="JG12" s="21" t="s">
        <v>3</v>
      </c>
      <c r="JH12" s="21" t="s">
        <v>4</v>
      </c>
      <c r="JI12" s="24" t="s">
        <v>137</v>
      </c>
      <c r="JJ12" s="21" t="s">
        <v>6</v>
      </c>
      <c r="JK12" s="21" t="s">
        <v>7</v>
      </c>
      <c r="JL12" s="21" t="s">
        <v>2</v>
      </c>
      <c r="JM12" s="21" t="s">
        <v>0</v>
      </c>
      <c r="JN12" s="21" t="s">
        <v>3</v>
      </c>
      <c r="JO12" s="21" t="s">
        <v>4</v>
      </c>
      <c r="JP12" s="21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8" t="s">
        <v>134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21" t="s">
        <v>0</v>
      </c>
      <c r="KW12" s="21" t="s">
        <v>3</v>
      </c>
      <c r="KX12" s="24" t="s">
        <v>136</v>
      </c>
      <c r="KY12" s="21" t="s">
        <v>5</v>
      </c>
      <c r="KZ12" s="21" t="s">
        <v>6</v>
      </c>
      <c r="LA12" s="21" t="s">
        <v>7</v>
      </c>
      <c r="LB12" s="21" t="s">
        <v>2</v>
      </c>
      <c r="LC12" s="21" t="s">
        <v>0</v>
      </c>
      <c r="LD12" s="21" t="s">
        <v>3</v>
      </c>
      <c r="LE12" s="21" t="s">
        <v>4</v>
      </c>
      <c r="LF12" s="21" t="s">
        <v>5</v>
      </c>
      <c r="LG12" s="21" t="s">
        <v>6</v>
      </c>
      <c r="LH12" s="21" t="s">
        <v>7</v>
      </c>
      <c r="LI12" s="21" t="s">
        <v>2</v>
      </c>
      <c r="LJ12" s="21" t="s">
        <v>0</v>
      </c>
      <c r="LK12" s="21" t="s">
        <v>3</v>
      </c>
      <c r="LL12" s="21" t="s">
        <v>4</v>
      </c>
      <c r="LM12" s="21" t="s">
        <v>5</v>
      </c>
      <c r="LN12" s="21" t="s">
        <v>6</v>
      </c>
      <c r="LO12" s="21" t="s">
        <v>7</v>
      </c>
      <c r="LP12" s="21" t="s">
        <v>2</v>
      </c>
      <c r="LQ12" s="21" t="s">
        <v>0</v>
      </c>
      <c r="LR12" s="48" t="s">
        <v>135</v>
      </c>
      <c r="LS12" s="21" t="s">
        <v>4</v>
      </c>
      <c r="LT12" s="21" t="s">
        <v>5</v>
      </c>
      <c r="LU12" s="21" t="s">
        <v>6</v>
      </c>
      <c r="LV12" s="21" t="s">
        <v>7</v>
      </c>
      <c r="LW12" s="21" t="s">
        <v>2</v>
      </c>
      <c r="LX12" s="152" t="s">
        <v>0</v>
      </c>
      <c r="LY12" s="152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150" t="s">
        <v>137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141" t="s">
        <v>136</v>
      </c>
      <c r="NC12" s="141" t="s">
        <v>137</v>
      </c>
      <c r="ND12" s="142" t="s">
        <v>138</v>
      </c>
      <c r="NE12" s="143" t="s">
        <v>60</v>
      </c>
      <c r="NF12" s="141" t="s">
        <v>2</v>
      </c>
      <c r="NG12" s="141" t="s">
        <v>134</v>
      </c>
      <c r="NH12" t="s">
        <v>3</v>
      </c>
      <c r="NI12" t="s">
        <v>4</v>
      </c>
      <c r="NJ12" t="s">
        <v>5</v>
      </c>
      <c r="NK12" t="s">
        <v>6</v>
      </c>
      <c r="NL12" t="s">
        <v>7</v>
      </c>
      <c r="NM12" t="s">
        <v>2</v>
      </c>
      <c r="NN12" s="150" t="s">
        <v>134</v>
      </c>
      <c r="NO12" t="s">
        <v>3</v>
      </c>
      <c r="NP12" t="s">
        <v>4</v>
      </c>
      <c r="NQ12" t="s">
        <v>5</v>
      </c>
      <c r="NR12" t="s">
        <v>6</v>
      </c>
      <c r="NS12" t="s">
        <v>7</v>
      </c>
      <c r="NT12" t="s">
        <v>2</v>
      </c>
      <c r="NU12" t="s">
        <v>0</v>
      </c>
      <c r="NV12" t="s">
        <v>3</v>
      </c>
      <c r="NW12" t="s">
        <v>4</v>
      </c>
      <c r="NX12" t="s">
        <v>5</v>
      </c>
      <c r="NY12" t="s">
        <v>6</v>
      </c>
      <c r="NZ12" t="s">
        <v>7</v>
      </c>
      <c r="OA12" t="s">
        <v>2</v>
      </c>
      <c r="OB12" t="s">
        <v>0</v>
      </c>
      <c r="OC12" t="s">
        <v>3</v>
      </c>
      <c r="OD12" t="s">
        <v>4</v>
      </c>
      <c r="OE12" t="s">
        <v>5</v>
      </c>
      <c r="OF12" t="s">
        <v>6</v>
      </c>
      <c r="OG12" t="s">
        <v>7</v>
      </c>
      <c r="OH12" t="s">
        <v>2</v>
      </c>
      <c r="OI12" t="s">
        <v>0</v>
      </c>
      <c r="OJ12" s="21" t="s">
        <v>3</v>
      </c>
      <c r="OK12" s="21" t="s">
        <v>4</v>
      </c>
      <c r="OL12" s="21" t="s">
        <v>5</v>
      </c>
      <c r="OM12" s="21" t="s">
        <v>6</v>
      </c>
      <c r="ON12" s="21" t="s">
        <v>7</v>
      </c>
      <c r="OO12" s="21" t="s">
        <v>2</v>
      </c>
      <c r="OP12" s="21" t="s">
        <v>0</v>
      </c>
      <c r="OQ12" s="21" t="s">
        <v>3</v>
      </c>
      <c r="OR12" s="21" t="s">
        <v>4</v>
      </c>
      <c r="OS12" s="21" t="s">
        <v>5</v>
      </c>
      <c r="OT12" s="48" t="s">
        <v>138</v>
      </c>
      <c r="OU12" s="21" t="s">
        <v>7</v>
      </c>
      <c r="OV12" s="21" t="s">
        <v>2</v>
      </c>
      <c r="OW12" s="21" t="s">
        <v>0</v>
      </c>
      <c r="OX12" s="21" t="s">
        <v>3</v>
      </c>
      <c r="OY12" s="21" t="s">
        <v>4</v>
      </c>
      <c r="OZ12" s="21" t="s">
        <v>5</v>
      </c>
      <c r="PA12" s="21" t="s">
        <v>6</v>
      </c>
      <c r="PB12" s="21" t="s">
        <v>7</v>
      </c>
      <c r="PC12" s="21" t="s">
        <v>2</v>
      </c>
      <c r="PD12" s="21" t="s">
        <v>0</v>
      </c>
      <c r="PE12" s="21" t="s">
        <v>3</v>
      </c>
      <c r="PF12" s="21" t="s">
        <v>4</v>
      </c>
      <c r="PG12" s="21" t="s">
        <v>5</v>
      </c>
      <c r="PH12" s="21" t="s">
        <v>6</v>
      </c>
      <c r="PI12" s="21" t="s">
        <v>7</v>
      </c>
      <c r="PJ12" s="21" t="s">
        <v>2</v>
      </c>
      <c r="PK12" s="21" t="s">
        <v>0</v>
      </c>
      <c r="PM12" t="s">
        <v>3</v>
      </c>
      <c r="PN12" t="s">
        <v>4</v>
      </c>
      <c r="PO12" t="s">
        <v>5</v>
      </c>
      <c r="PP12" t="s">
        <v>6</v>
      </c>
      <c r="PQ12" t="s">
        <v>7</v>
      </c>
      <c r="PR12" t="s">
        <v>2</v>
      </c>
      <c r="PS12" t="s">
        <v>0</v>
      </c>
      <c r="PT12" t="s">
        <v>3</v>
      </c>
      <c r="PU12" t="s">
        <v>4</v>
      </c>
      <c r="PV12" t="s">
        <v>5</v>
      </c>
      <c r="PW12" t="s">
        <v>6</v>
      </c>
      <c r="PX12" t="s">
        <v>7</v>
      </c>
      <c r="PY12" t="s">
        <v>2</v>
      </c>
      <c r="PZ12" t="s">
        <v>0</v>
      </c>
      <c r="QA12" t="s">
        <v>3</v>
      </c>
      <c r="QB12" t="s">
        <v>4</v>
      </c>
      <c r="QC12" t="s">
        <v>5</v>
      </c>
      <c r="QD12" t="s">
        <v>6</v>
      </c>
      <c r="QE12" t="s">
        <v>7</v>
      </c>
      <c r="QF12" t="s">
        <v>2</v>
      </c>
      <c r="QG12" s="150" t="s">
        <v>134</v>
      </c>
      <c r="QH12" t="s">
        <v>3</v>
      </c>
      <c r="QI12" t="s">
        <v>4</v>
      </c>
      <c r="QJ12" t="s">
        <v>5</v>
      </c>
      <c r="QK12" t="s">
        <v>6</v>
      </c>
      <c r="QL12" t="s">
        <v>7</v>
      </c>
      <c r="QM12" t="s">
        <v>2</v>
      </c>
      <c r="QN12" t="s">
        <v>0</v>
      </c>
      <c r="QO12" t="s">
        <v>3</v>
      </c>
      <c r="QP12" t="s">
        <v>4</v>
      </c>
      <c r="QQ12" t="s">
        <v>5</v>
      </c>
    </row>
    <row r="13" spans="1:460" ht="15" customHeight="1" x14ac:dyDescent="0.2">
      <c r="A13" s="20">
        <v>2022</v>
      </c>
      <c r="B13" s="19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18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21">
        <v>1</v>
      </c>
      <c r="AI13" s="21">
        <v>2</v>
      </c>
      <c r="AJ13" s="21">
        <v>3</v>
      </c>
      <c r="AK13" s="21">
        <v>4</v>
      </c>
      <c r="AL13" s="21">
        <v>5</v>
      </c>
      <c r="AM13" s="21">
        <v>6</v>
      </c>
      <c r="AN13" s="21">
        <v>7</v>
      </c>
      <c r="AO13" s="21">
        <v>8</v>
      </c>
      <c r="AP13" s="21">
        <v>9</v>
      </c>
      <c r="AQ13" s="21">
        <v>10</v>
      </c>
      <c r="AR13" s="21">
        <v>11</v>
      </c>
      <c r="AS13" s="21">
        <v>12</v>
      </c>
      <c r="AT13" s="21">
        <v>13</v>
      </c>
      <c r="AU13" s="21">
        <v>14</v>
      </c>
      <c r="AV13" s="21">
        <v>15</v>
      </c>
      <c r="AW13" s="21">
        <v>16</v>
      </c>
      <c r="AX13" s="21">
        <v>17</v>
      </c>
      <c r="AY13" s="21">
        <v>18</v>
      </c>
      <c r="AZ13" s="21">
        <v>19</v>
      </c>
      <c r="BA13" s="21">
        <v>20</v>
      </c>
      <c r="BB13" s="21">
        <v>21</v>
      </c>
      <c r="BC13" s="21">
        <v>22</v>
      </c>
      <c r="BD13" s="21">
        <v>23</v>
      </c>
      <c r="BE13" s="21">
        <v>24</v>
      </c>
      <c r="BF13" s="21">
        <v>25</v>
      </c>
      <c r="BG13" s="21">
        <v>26</v>
      </c>
      <c r="BH13" s="21">
        <v>27</v>
      </c>
      <c r="BI13" s="21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21">
        <v>1</v>
      </c>
      <c r="CQ13" s="21">
        <v>2</v>
      </c>
      <c r="CR13" s="21">
        <v>3</v>
      </c>
      <c r="CS13" s="21">
        <v>4</v>
      </c>
      <c r="CT13" s="21">
        <v>5</v>
      </c>
      <c r="CU13" s="21">
        <v>6</v>
      </c>
      <c r="CV13" s="21">
        <v>7</v>
      </c>
      <c r="CW13" s="21">
        <v>8</v>
      </c>
      <c r="CX13" s="21">
        <v>9</v>
      </c>
      <c r="CY13" s="21">
        <v>10</v>
      </c>
      <c r="CZ13" s="21">
        <v>11</v>
      </c>
      <c r="DA13" s="21">
        <v>12</v>
      </c>
      <c r="DB13" s="21">
        <v>13</v>
      </c>
      <c r="DC13" s="21">
        <v>14</v>
      </c>
      <c r="DD13" s="21">
        <v>15</v>
      </c>
      <c r="DE13" s="21">
        <v>16</v>
      </c>
      <c r="DF13" s="21">
        <v>17</v>
      </c>
      <c r="DG13" s="21">
        <v>18</v>
      </c>
      <c r="DH13" s="21">
        <v>19</v>
      </c>
      <c r="DI13" s="21">
        <v>20</v>
      </c>
      <c r="DJ13" s="21">
        <v>21</v>
      </c>
      <c r="DK13" s="21">
        <v>22</v>
      </c>
      <c r="DL13" s="21">
        <v>23</v>
      </c>
      <c r="DM13" s="21">
        <v>24</v>
      </c>
      <c r="DN13" s="21">
        <v>25</v>
      </c>
      <c r="DO13" s="21">
        <v>26</v>
      </c>
      <c r="DP13" s="21">
        <v>27</v>
      </c>
      <c r="DQ13" s="21">
        <v>28</v>
      </c>
      <c r="DR13" s="21">
        <v>29</v>
      </c>
      <c r="DS13" s="21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21">
        <v>1</v>
      </c>
      <c r="EZ13" s="21">
        <v>2</v>
      </c>
      <c r="FA13" s="21">
        <v>3</v>
      </c>
      <c r="FB13" s="21">
        <v>4</v>
      </c>
      <c r="FC13" s="21">
        <v>5</v>
      </c>
      <c r="FD13" s="21">
        <v>6</v>
      </c>
      <c r="FE13" s="21">
        <v>7</v>
      </c>
      <c r="FF13" s="21">
        <v>8</v>
      </c>
      <c r="FG13" s="21">
        <v>9</v>
      </c>
      <c r="FH13" s="21">
        <v>10</v>
      </c>
      <c r="FI13" s="21">
        <v>11</v>
      </c>
      <c r="FJ13" s="21">
        <v>12</v>
      </c>
      <c r="FK13" s="21">
        <v>13</v>
      </c>
      <c r="FL13" s="21">
        <v>14</v>
      </c>
      <c r="FM13" s="21">
        <v>15</v>
      </c>
      <c r="FN13" s="21">
        <v>16</v>
      </c>
      <c r="FO13" s="21">
        <v>17</v>
      </c>
      <c r="FP13" s="21">
        <v>18</v>
      </c>
      <c r="FQ13" s="21">
        <v>19</v>
      </c>
      <c r="FR13" s="21">
        <v>20</v>
      </c>
      <c r="FS13" s="21">
        <v>21</v>
      </c>
      <c r="FT13" s="21">
        <v>22</v>
      </c>
      <c r="FU13" s="21">
        <v>23</v>
      </c>
      <c r="FV13" s="21">
        <v>24</v>
      </c>
      <c r="FW13" s="21">
        <v>25</v>
      </c>
      <c r="FX13" s="21">
        <v>26</v>
      </c>
      <c r="FY13" s="21">
        <v>27</v>
      </c>
      <c r="FZ13" s="21">
        <v>28</v>
      </c>
      <c r="GA13" s="21">
        <v>29</v>
      </c>
      <c r="GB13" s="21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21">
        <v>1</v>
      </c>
      <c r="HI13" s="21">
        <v>2</v>
      </c>
      <c r="HJ13" s="21">
        <v>3</v>
      </c>
      <c r="HK13" s="21">
        <v>4</v>
      </c>
      <c r="HL13" s="21">
        <v>5</v>
      </c>
      <c r="HM13" s="21">
        <v>6</v>
      </c>
      <c r="HN13" s="21">
        <v>7</v>
      </c>
      <c r="HO13" s="21">
        <v>8</v>
      </c>
      <c r="HP13" s="21">
        <v>9</v>
      </c>
      <c r="HQ13" s="21">
        <v>10</v>
      </c>
      <c r="HR13" s="21">
        <v>11</v>
      </c>
      <c r="HS13" s="21">
        <v>12</v>
      </c>
      <c r="HT13" s="141">
        <v>13</v>
      </c>
      <c r="HU13" s="141">
        <v>14</v>
      </c>
      <c r="HV13" s="141">
        <v>15</v>
      </c>
      <c r="HW13" s="21">
        <v>16</v>
      </c>
      <c r="HX13" s="21">
        <v>17</v>
      </c>
      <c r="HY13" s="21">
        <v>18</v>
      </c>
      <c r="HZ13" s="21">
        <v>19</v>
      </c>
      <c r="IA13" s="21">
        <v>20</v>
      </c>
      <c r="IB13" s="21">
        <v>21</v>
      </c>
      <c r="IC13" s="21">
        <v>22</v>
      </c>
      <c r="ID13" s="21">
        <v>23</v>
      </c>
      <c r="IE13" s="21">
        <v>24</v>
      </c>
      <c r="IF13" s="21">
        <v>25</v>
      </c>
      <c r="IG13" s="21">
        <v>26</v>
      </c>
      <c r="IH13" s="21">
        <v>27</v>
      </c>
      <c r="II13" s="21">
        <v>28</v>
      </c>
      <c r="IJ13" s="21">
        <v>29</v>
      </c>
      <c r="IK13" s="21">
        <v>30</v>
      </c>
      <c r="IL13" s="21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21">
        <v>1</v>
      </c>
      <c r="JR13" s="21">
        <v>2</v>
      </c>
      <c r="JS13" s="21">
        <v>3</v>
      </c>
      <c r="JT13" s="21">
        <v>4</v>
      </c>
      <c r="JU13" s="21">
        <v>5</v>
      </c>
      <c r="JV13" s="21">
        <v>6</v>
      </c>
      <c r="JW13" s="21">
        <v>7</v>
      </c>
      <c r="JX13" s="21">
        <v>8</v>
      </c>
      <c r="JY13" s="21">
        <v>9</v>
      </c>
      <c r="JZ13" s="21">
        <v>10</v>
      </c>
      <c r="KA13" s="21">
        <v>11</v>
      </c>
      <c r="KB13" s="21">
        <v>12</v>
      </c>
      <c r="KC13" s="21">
        <v>13</v>
      </c>
      <c r="KD13" s="21">
        <v>14</v>
      </c>
      <c r="KE13" s="21">
        <v>15</v>
      </c>
      <c r="KF13" s="21">
        <v>16</v>
      </c>
      <c r="KG13" s="21">
        <v>17</v>
      </c>
      <c r="KH13" s="21">
        <v>18</v>
      </c>
      <c r="KI13" s="21">
        <v>19</v>
      </c>
      <c r="KJ13" s="21">
        <v>20</v>
      </c>
      <c r="KK13" s="21">
        <v>21</v>
      </c>
      <c r="KL13" s="21">
        <v>22</v>
      </c>
      <c r="KM13" s="21">
        <v>23</v>
      </c>
      <c r="KN13" s="21">
        <v>24</v>
      </c>
      <c r="KO13" s="21">
        <v>25</v>
      </c>
      <c r="KP13" s="21">
        <v>26</v>
      </c>
      <c r="KQ13" s="21">
        <v>27</v>
      </c>
      <c r="KR13" s="21">
        <v>28</v>
      </c>
      <c r="KS13" s="21">
        <v>29</v>
      </c>
      <c r="KT13" s="21">
        <v>30</v>
      </c>
      <c r="KU13" s="21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1">
        <v>29</v>
      </c>
      <c r="LY13" s="1">
        <v>30</v>
      </c>
      <c r="LZ13" s="21">
        <v>1</v>
      </c>
      <c r="MA13" s="21">
        <v>2</v>
      </c>
      <c r="MB13" s="21">
        <v>3</v>
      </c>
      <c r="MC13" s="21">
        <v>4</v>
      </c>
      <c r="MD13" s="21">
        <v>5</v>
      </c>
      <c r="ME13" s="21">
        <v>6</v>
      </c>
      <c r="MF13" s="21">
        <v>7</v>
      </c>
      <c r="MG13" s="21">
        <v>8</v>
      </c>
      <c r="MH13" s="21">
        <v>9</v>
      </c>
      <c r="MI13" s="21">
        <v>10</v>
      </c>
      <c r="MJ13" s="21">
        <v>11</v>
      </c>
      <c r="MK13" s="21">
        <v>12</v>
      </c>
      <c r="ML13" s="21">
        <v>13</v>
      </c>
      <c r="MM13" s="21">
        <v>14</v>
      </c>
      <c r="MN13" s="21">
        <v>15</v>
      </c>
      <c r="MO13" s="21">
        <v>16</v>
      </c>
      <c r="MP13" s="21">
        <v>17</v>
      </c>
      <c r="MQ13" s="21">
        <v>18</v>
      </c>
      <c r="MR13" s="21">
        <v>19</v>
      </c>
      <c r="MS13" s="21">
        <v>20</v>
      </c>
      <c r="MT13" s="21">
        <v>21</v>
      </c>
      <c r="MU13" s="21">
        <v>22</v>
      </c>
      <c r="MV13" s="24">
        <v>23</v>
      </c>
      <c r="MW13" s="21">
        <v>24</v>
      </c>
      <c r="MX13" s="21">
        <v>25</v>
      </c>
      <c r="MY13" s="21">
        <v>26</v>
      </c>
      <c r="MZ13" s="21">
        <v>27</v>
      </c>
      <c r="NA13" s="21">
        <v>28</v>
      </c>
      <c r="NB13" s="141">
        <v>29</v>
      </c>
      <c r="NC13" s="141">
        <v>30</v>
      </c>
      <c r="ND13" s="142">
        <v>31</v>
      </c>
      <c r="NE13" s="141">
        <v>1</v>
      </c>
      <c r="NF13" s="141">
        <v>2</v>
      </c>
      <c r="NG13" s="141">
        <v>3</v>
      </c>
      <c r="NH13" s="21">
        <v>4</v>
      </c>
      <c r="NI13" s="21">
        <v>5</v>
      </c>
      <c r="NJ13" s="21">
        <v>6</v>
      </c>
      <c r="NK13" s="21">
        <v>7</v>
      </c>
      <c r="NL13" s="21">
        <v>8</v>
      </c>
      <c r="NM13" s="21">
        <v>9</v>
      </c>
      <c r="NN13" s="21">
        <v>10</v>
      </c>
      <c r="NO13" s="21">
        <v>11</v>
      </c>
      <c r="NP13" s="21">
        <v>12</v>
      </c>
      <c r="NQ13" s="21">
        <v>13</v>
      </c>
      <c r="NR13" s="21">
        <v>14</v>
      </c>
      <c r="NS13" s="21">
        <v>15</v>
      </c>
      <c r="NT13" s="21">
        <v>16</v>
      </c>
      <c r="NU13" s="21">
        <v>17</v>
      </c>
      <c r="NV13" s="21">
        <v>18</v>
      </c>
      <c r="NW13" s="21">
        <v>19</v>
      </c>
      <c r="NX13" s="21">
        <v>20</v>
      </c>
      <c r="NY13" s="21">
        <v>21</v>
      </c>
      <c r="NZ13" s="21">
        <v>22</v>
      </c>
      <c r="OA13" s="24">
        <v>23</v>
      </c>
      <c r="OB13" s="21">
        <v>24</v>
      </c>
      <c r="OC13" s="21">
        <v>25</v>
      </c>
      <c r="OD13" s="21">
        <v>26</v>
      </c>
      <c r="OE13" s="21">
        <v>27</v>
      </c>
      <c r="OF13" s="21">
        <v>28</v>
      </c>
      <c r="OG13" s="21">
        <v>29</v>
      </c>
      <c r="OH13" s="21">
        <v>30</v>
      </c>
      <c r="OI13" s="21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21">
        <v>1</v>
      </c>
      <c r="PN13" s="21">
        <v>2</v>
      </c>
      <c r="PO13" s="21">
        <v>3</v>
      </c>
      <c r="PP13" s="21">
        <v>4</v>
      </c>
      <c r="PQ13" s="21">
        <v>5</v>
      </c>
      <c r="PR13" s="21">
        <v>6</v>
      </c>
      <c r="PS13" s="21">
        <v>7</v>
      </c>
      <c r="PT13" s="21">
        <v>8</v>
      </c>
      <c r="PU13" s="21">
        <v>9</v>
      </c>
      <c r="PV13" s="21">
        <v>10</v>
      </c>
      <c r="PW13" s="21">
        <v>11</v>
      </c>
      <c r="PX13" s="21">
        <v>12</v>
      </c>
      <c r="PY13" s="21">
        <v>13</v>
      </c>
      <c r="PZ13" s="21">
        <v>14</v>
      </c>
      <c r="QA13" s="21">
        <v>15</v>
      </c>
      <c r="QB13" s="21">
        <v>16</v>
      </c>
      <c r="QC13" s="21">
        <v>17</v>
      </c>
      <c r="QD13" s="21">
        <v>18</v>
      </c>
      <c r="QE13" s="21">
        <v>19</v>
      </c>
      <c r="QF13" s="21">
        <v>20</v>
      </c>
      <c r="QG13" s="21">
        <v>21</v>
      </c>
      <c r="QH13" s="21">
        <v>22</v>
      </c>
      <c r="QI13" s="21">
        <v>23</v>
      </c>
      <c r="QJ13" s="21">
        <v>24</v>
      </c>
      <c r="QK13" s="21">
        <v>25</v>
      </c>
      <c r="QL13" s="21">
        <v>26</v>
      </c>
      <c r="QM13" s="21">
        <v>27</v>
      </c>
      <c r="QN13" s="21">
        <v>28</v>
      </c>
      <c r="QO13" s="21">
        <v>29</v>
      </c>
      <c r="QP13" s="21">
        <v>30</v>
      </c>
      <c r="QQ13" s="21">
        <v>31</v>
      </c>
    </row>
    <row r="14" spans="1:460" ht="15" customHeight="1" x14ac:dyDescent="0.2">
      <c r="A14" s="20"/>
      <c r="B14" s="19">
        <v>10</v>
      </c>
      <c r="C14" s="18" t="s">
        <v>60</v>
      </c>
      <c r="D14" t="s">
        <v>2</v>
      </c>
      <c r="E14" t="s">
        <v>0</v>
      </c>
      <c r="F14" t="s">
        <v>3</v>
      </c>
      <c r="G14" t="s">
        <v>4</v>
      </c>
      <c r="H14" t="s">
        <v>5</v>
      </c>
      <c r="I14" t="s">
        <v>6</v>
      </c>
      <c r="J14" t="s">
        <v>7</v>
      </c>
      <c r="K14" t="s">
        <v>2</v>
      </c>
      <c r="L14" s="18" t="s">
        <v>134</v>
      </c>
      <c r="M14" t="s">
        <v>3</v>
      </c>
      <c r="N14" t="s">
        <v>4</v>
      </c>
      <c r="O14" t="s">
        <v>5</v>
      </c>
      <c r="P14" t="s">
        <v>6</v>
      </c>
      <c r="Q14" t="s">
        <v>7</v>
      </c>
      <c r="R14" t="s">
        <v>2</v>
      </c>
      <c r="S14" t="s">
        <v>0</v>
      </c>
      <c r="T14" t="s">
        <v>3</v>
      </c>
      <c r="U14" t="s">
        <v>4</v>
      </c>
      <c r="V14" t="s">
        <v>5</v>
      </c>
      <c r="W14" t="s">
        <v>6</v>
      </c>
      <c r="X14" t="s">
        <v>7</v>
      </c>
      <c r="Y14" t="s">
        <v>2</v>
      </c>
      <c r="Z14" t="s">
        <v>0</v>
      </c>
      <c r="AA14" t="s">
        <v>3</v>
      </c>
      <c r="AB14" t="s">
        <v>4</v>
      </c>
      <c r="AC14" t="s">
        <v>5</v>
      </c>
      <c r="AD14" t="s">
        <v>6</v>
      </c>
      <c r="AE14" t="s">
        <v>7</v>
      </c>
      <c r="AF14" t="s">
        <v>2</v>
      </c>
      <c r="AG14" t="s">
        <v>0</v>
      </c>
      <c r="AH14" s="21" t="s">
        <v>3</v>
      </c>
      <c r="AI14" s="21" t="s">
        <v>4</v>
      </c>
      <c r="AJ14" s="21" t="s">
        <v>5</v>
      </c>
      <c r="AK14" s="21" t="s">
        <v>6</v>
      </c>
      <c r="AL14" s="21" t="s">
        <v>7</v>
      </c>
      <c r="AM14" s="21" t="s">
        <v>2</v>
      </c>
      <c r="AN14" s="21" t="s">
        <v>0</v>
      </c>
      <c r="AO14" s="21" t="s">
        <v>3</v>
      </c>
      <c r="AP14" s="21" t="s">
        <v>4</v>
      </c>
      <c r="AQ14" s="21" t="s">
        <v>5</v>
      </c>
      <c r="AR14" s="24" t="s">
        <v>138</v>
      </c>
      <c r="AS14" s="21" t="s">
        <v>7</v>
      </c>
      <c r="AT14" s="21" t="s">
        <v>2</v>
      </c>
      <c r="AU14" s="21" t="s">
        <v>0</v>
      </c>
      <c r="AV14" s="21" t="s">
        <v>3</v>
      </c>
      <c r="AW14" s="21" t="s">
        <v>4</v>
      </c>
      <c r="AX14" s="21" t="s">
        <v>5</v>
      </c>
      <c r="AY14" s="21" t="s">
        <v>6</v>
      </c>
      <c r="AZ14" s="21" t="s">
        <v>7</v>
      </c>
      <c r="BA14" s="21" t="s">
        <v>2</v>
      </c>
      <c r="BB14" s="21" t="s">
        <v>0</v>
      </c>
      <c r="BC14" s="21" t="s">
        <v>3</v>
      </c>
      <c r="BD14" s="21" t="s">
        <v>4</v>
      </c>
      <c r="BE14" s="21" t="s">
        <v>5</v>
      </c>
      <c r="BF14" s="21" t="s">
        <v>6</v>
      </c>
      <c r="BG14" s="21" t="s">
        <v>7</v>
      </c>
      <c r="BH14" s="21" t="s">
        <v>2</v>
      </c>
      <c r="BI14" s="21" t="s">
        <v>0</v>
      </c>
      <c r="BK14" t="s">
        <v>3</v>
      </c>
      <c r="BL14" t="s">
        <v>4</v>
      </c>
      <c r="BM14" t="s">
        <v>5</v>
      </c>
      <c r="BN14" t="s">
        <v>6</v>
      </c>
      <c r="BO14" t="s">
        <v>7</v>
      </c>
      <c r="BP14" t="s">
        <v>2</v>
      </c>
      <c r="BQ14" t="s">
        <v>0</v>
      </c>
      <c r="BR14" t="s">
        <v>3</v>
      </c>
      <c r="BS14" t="s">
        <v>4</v>
      </c>
      <c r="BT14" t="s">
        <v>5</v>
      </c>
      <c r="BU14" t="s">
        <v>6</v>
      </c>
      <c r="BV14" t="s">
        <v>7</v>
      </c>
      <c r="BW14" t="s">
        <v>2</v>
      </c>
      <c r="BX14" t="s">
        <v>0</v>
      </c>
      <c r="BY14" t="s">
        <v>3</v>
      </c>
      <c r="BZ14" t="s">
        <v>4</v>
      </c>
      <c r="CA14" t="s">
        <v>5</v>
      </c>
      <c r="CB14" t="s">
        <v>6</v>
      </c>
      <c r="CC14" t="s">
        <v>7</v>
      </c>
      <c r="CD14" t="s">
        <v>2</v>
      </c>
      <c r="CE14" s="18" t="s">
        <v>134</v>
      </c>
      <c r="CF14" t="s">
        <v>3</v>
      </c>
      <c r="CG14" t="s">
        <v>4</v>
      </c>
      <c r="CH14" t="s">
        <v>5</v>
      </c>
      <c r="CI14" t="s">
        <v>6</v>
      </c>
      <c r="CJ14" t="s">
        <v>7</v>
      </c>
      <c r="CK14" t="s">
        <v>2</v>
      </c>
      <c r="CL14" t="s">
        <v>0</v>
      </c>
      <c r="CM14" t="s">
        <v>3</v>
      </c>
      <c r="CN14" t="s">
        <v>4</v>
      </c>
      <c r="CO14" t="s">
        <v>5</v>
      </c>
      <c r="CP14" s="21" t="s">
        <v>6</v>
      </c>
      <c r="CQ14" s="21" t="s">
        <v>7</v>
      </c>
      <c r="CR14" s="21" t="s">
        <v>2</v>
      </c>
      <c r="CS14" s="21" t="s">
        <v>0</v>
      </c>
      <c r="CT14" s="21" t="s">
        <v>3</v>
      </c>
      <c r="CU14" s="21" t="s">
        <v>4</v>
      </c>
      <c r="CV14" s="21" t="s">
        <v>5</v>
      </c>
      <c r="CW14" s="21" t="s">
        <v>6</v>
      </c>
      <c r="CX14" s="21" t="s">
        <v>7</v>
      </c>
      <c r="CY14" s="21" t="s">
        <v>2</v>
      </c>
      <c r="CZ14" s="21" t="s">
        <v>0</v>
      </c>
      <c r="DA14" s="21" t="s">
        <v>3</v>
      </c>
      <c r="DB14" s="21" t="s">
        <v>4</v>
      </c>
      <c r="DC14" s="21" t="s">
        <v>5</v>
      </c>
      <c r="DD14" s="21" t="s">
        <v>6</v>
      </c>
      <c r="DE14" s="21" t="s">
        <v>7</v>
      </c>
      <c r="DF14" s="21" t="s">
        <v>2</v>
      </c>
      <c r="DG14" s="21" t="s">
        <v>0</v>
      </c>
      <c r="DH14" s="21" t="s">
        <v>3</v>
      </c>
      <c r="DI14" s="21" t="s">
        <v>4</v>
      </c>
      <c r="DJ14" s="21" t="s">
        <v>5</v>
      </c>
      <c r="DK14" s="21" t="s">
        <v>6</v>
      </c>
      <c r="DL14" s="21" t="s">
        <v>7</v>
      </c>
      <c r="DM14" s="21" t="s">
        <v>2</v>
      </c>
      <c r="DN14" s="21" t="s">
        <v>0</v>
      </c>
      <c r="DO14" s="21" t="s">
        <v>3</v>
      </c>
      <c r="DP14" s="21" t="s">
        <v>4</v>
      </c>
      <c r="DQ14" s="21" t="s">
        <v>5</v>
      </c>
      <c r="DR14" s="24" t="s">
        <v>138</v>
      </c>
      <c r="DS14" s="21" t="s">
        <v>7</v>
      </c>
      <c r="DT14" t="s">
        <v>2</v>
      </c>
      <c r="DU14" t="s">
        <v>0</v>
      </c>
      <c r="DV14" s="18" t="s">
        <v>135</v>
      </c>
      <c r="DW14" s="150" t="s">
        <v>136</v>
      </c>
      <c r="DX14" s="150" t="s">
        <v>137</v>
      </c>
      <c r="DY14" t="s">
        <v>6</v>
      </c>
      <c r="DZ14" t="s">
        <v>7</v>
      </c>
      <c r="EA14" t="s">
        <v>2</v>
      </c>
      <c r="EB14" t="s">
        <v>0</v>
      </c>
      <c r="EC14" t="s">
        <v>3</v>
      </c>
      <c r="ED14" t="s">
        <v>4</v>
      </c>
      <c r="EE14" t="s">
        <v>5</v>
      </c>
      <c r="EF14" t="s">
        <v>6</v>
      </c>
      <c r="EG14" t="s">
        <v>7</v>
      </c>
      <c r="EH14" t="s">
        <v>2</v>
      </c>
      <c r="EI14" t="s">
        <v>0</v>
      </c>
      <c r="EJ14" t="s">
        <v>3</v>
      </c>
      <c r="EK14" t="s">
        <v>4</v>
      </c>
      <c r="EL14" t="s">
        <v>5</v>
      </c>
      <c r="EM14" t="s">
        <v>6</v>
      </c>
      <c r="EN14" t="s">
        <v>7</v>
      </c>
      <c r="EO14" t="s">
        <v>2</v>
      </c>
      <c r="EP14" t="s">
        <v>0</v>
      </c>
      <c r="EQ14" t="s">
        <v>3</v>
      </c>
      <c r="ER14" t="s">
        <v>4</v>
      </c>
      <c r="ES14" t="s">
        <v>5</v>
      </c>
      <c r="ET14" t="s">
        <v>6</v>
      </c>
      <c r="EU14" t="s">
        <v>7</v>
      </c>
      <c r="EV14" t="s">
        <v>2</v>
      </c>
      <c r="EW14" t="s">
        <v>0</v>
      </c>
      <c r="EX14" t="s">
        <v>3</v>
      </c>
      <c r="EY14" s="21" t="s">
        <v>4</v>
      </c>
      <c r="EZ14" s="21" t="s">
        <v>5</v>
      </c>
      <c r="FA14" s="21" t="s">
        <v>6</v>
      </c>
      <c r="FB14" s="21" t="s">
        <v>7</v>
      </c>
      <c r="FC14" s="21" t="s">
        <v>2</v>
      </c>
      <c r="FD14" s="21" t="s">
        <v>0</v>
      </c>
      <c r="FE14" s="21" t="s">
        <v>3</v>
      </c>
      <c r="FF14" s="21" t="s">
        <v>4</v>
      </c>
      <c r="FG14" s="21" t="s">
        <v>5</v>
      </c>
      <c r="FH14" s="21" t="s">
        <v>6</v>
      </c>
      <c r="FI14" s="21" t="s">
        <v>7</v>
      </c>
      <c r="FJ14" s="21" t="s">
        <v>2</v>
      </c>
      <c r="FK14" s="21" t="s">
        <v>0</v>
      </c>
      <c r="FL14" s="21" t="s">
        <v>3</v>
      </c>
      <c r="FM14" s="21" t="s">
        <v>4</v>
      </c>
      <c r="FN14" s="21" t="s">
        <v>5</v>
      </c>
      <c r="FO14" s="21" t="s">
        <v>6</v>
      </c>
      <c r="FP14" s="21" t="s">
        <v>7</v>
      </c>
      <c r="FQ14" s="21" t="s">
        <v>2</v>
      </c>
      <c r="FR14" s="21" t="s">
        <v>0</v>
      </c>
      <c r="FS14" s="21" t="s">
        <v>3</v>
      </c>
      <c r="FT14" s="21" t="s">
        <v>4</v>
      </c>
      <c r="FU14" s="21" t="s">
        <v>5</v>
      </c>
      <c r="FV14" s="21" t="s">
        <v>6</v>
      </c>
      <c r="FW14" s="21" t="s">
        <v>7</v>
      </c>
      <c r="FX14" s="21" t="s">
        <v>2</v>
      </c>
      <c r="FY14" s="21" t="s">
        <v>0</v>
      </c>
      <c r="FZ14" s="21" t="s">
        <v>3</v>
      </c>
      <c r="GA14" s="21" t="s">
        <v>4</v>
      </c>
      <c r="GB14" s="21" t="s">
        <v>5</v>
      </c>
      <c r="GC14" t="s">
        <v>6</v>
      </c>
      <c r="GD14" t="s">
        <v>7</v>
      </c>
      <c r="GE14" t="s">
        <v>2</v>
      </c>
      <c r="GF14" t="s">
        <v>0</v>
      </c>
      <c r="GG14" t="s">
        <v>3</v>
      </c>
      <c r="GH14" t="s">
        <v>4</v>
      </c>
      <c r="GI14" t="s">
        <v>5</v>
      </c>
      <c r="GJ14" t="s">
        <v>6</v>
      </c>
      <c r="GK14" t="s">
        <v>7</v>
      </c>
      <c r="GL14" t="s">
        <v>2</v>
      </c>
      <c r="GM14" t="s">
        <v>0</v>
      </c>
      <c r="GN14" t="s">
        <v>3</v>
      </c>
      <c r="GO14" t="s">
        <v>4</v>
      </c>
      <c r="GP14" t="s">
        <v>5</v>
      </c>
      <c r="GQ14" t="s">
        <v>6</v>
      </c>
      <c r="GR14" t="s">
        <v>7</v>
      </c>
      <c r="GS14" t="s">
        <v>2</v>
      </c>
      <c r="GT14" s="18" t="s">
        <v>134</v>
      </c>
      <c r="GU14" t="s">
        <v>3</v>
      </c>
      <c r="GV14" t="s">
        <v>4</v>
      </c>
      <c r="GW14" t="s">
        <v>5</v>
      </c>
      <c r="GX14" t="s">
        <v>6</v>
      </c>
      <c r="GY14" t="s">
        <v>7</v>
      </c>
      <c r="GZ14" t="s">
        <v>2</v>
      </c>
      <c r="HA14" t="s">
        <v>0</v>
      </c>
      <c r="HB14" t="s">
        <v>3</v>
      </c>
      <c r="HC14" t="s">
        <v>4</v>
      </c>
      <c r="HD14" t="s">
        <v>5</v>
      </c>
      <c r="HE14" t="s">
        <v>6</v>
      </c>
      <c r="HF14" t="s">
        <v>7</v>
      </c>
      <c r="HG14" t="s">
        <v>2</v>
      </c>
      <c r="HH14" s="21" t="s">
        <v>0</v>
      </c>
      <c r="HI14" s="21" t="s">
        <v>3</v>
      </c>
      <c r="HJ14" s="21" t="s">
        <v>4</v>
      </c>
      <c r="HK14" s="21" t="s">
        <v>5</v>
      </c>
      <c r="HL14" s="21" t="s">
        <v>6</v>
      </c>
      <c r="HM14" s="21" t="s">
        <v>7</v>
      </c>
      <c r="HN14" s="21" t="s">
        <v>2</v>
      </c>
      <c r="HO14" s="21" t="s">
        <v>0</v>
      </c>
      <c r="HP14" s="21" t="s">
        <v>3</v>
      </c>
      <c r="HQ14" s="21" t="s">
        <v>4</v>
      </c>
      <c r="HR14" s="24" t="s">
        <v>137</v>
      </c>
      <c r="HS14" s="21" t="s">
        <v>6</v>
      </c>
      <c r="HT14" s="141" t="s">
        <v>7</v>
      </c>
      <c r="HU14" s="141" t="s">
        <v>2</v>
      </c>
      <c r="HV14" s="141" t="s">
        <v>134</v>
      </c>
      <c r="HW14" s="21" t="s">
        <v>3</v>
      </c>
      <c r="HX14" s="21" t="s">
        <v>4</v>
      </c>
      <c r="HY14" s="21" t="s">
        <v>5</v>
      </c>
      <c r="HZ14" s="21" t="s">
        <v>6</v>
      </c>
      <c r="IA14" s="21" t="s">
        <v>7</v>
      </c>
      <c r="IB14" s="21" t="s">
        <v>2</v>
      </c>
      <c r="IC14" s="21" t="s">
        <v>0</v>
      </c>
      <c r="ID14" s="21" t="s">
        <v>3</v>
      </c>
      <c r="IE14" s="21" t="s">
        <v>4</v>
      </c>
      <c r="IF14" s="21" t="s">
        <v>5</v>
      </c>
      <c r="IG14" s="21" t="s">
        <v>6</v>
      </c>
      <c r="IH14" s="21" t="s">
        <v>7</v>
      </c>
      <c r="II14" s="21" t="s">
        <v>2</v>
      </c>
      <c r="IJ14" s="21" t="s">
        <v>0</v>
      </c>
      <c r="IK14" s="21" t="s">
        <v>3</v>
      </c>
      <c r="IL14" s="21" t="s">
        <v>4</v>
      </c>
      <c r="IM14" t="s">
        <v>5</v>
      </c>
      <c r="IN14" t="s">
        <v>6</v>
      </c>
      <c r="IO14" t="s">
        <v>7</v>
      </c>
      <c r="IP14" t="s">
        <v>2</v>
      </c>
      <c r="IQ14" t="s">
        <v>0</v>
      </c>
      <c r="IR14" t="s">
        <v>3</v>
      </c>
      <c r="IS14" t="s">
        <v>4</v>
      </c>
      <c r="IT14" t="s">
        <v>5</v>
      </c>
      <c r="IU14" t="s">
        <v>6</v>
      </c>
      <c r="IV14" t="s">
        <v>7</v>
      </c>
      <c r="IW14" t="s">
        <v>2</v>
      </c>
      <c r="IX14" t="s">
        <v>0</v>
      </c>
      <c r="IY14" t="s">
        <v>3</v>
      </c>
      <c r="IZ14" t="s">
        <v>4</v>
      </c>
      <c r="JA14" t="s">
        <v>5</v>
      </c>
      <c r="JB14" t="s">
        <v>6</v>
      </c>
      <c r="JC14" t="s">
        <v>7</v>
      </c>
      <c r="JD14" t="s">
        <v>2</v>
      </c>
      <c r="JE14" s="18" t="s">
        <v>134</v>
      </c>
      <c r="JF14" t="s">
        <v>3</v>
      </c>
      <c r="JG14" t="s">
        <v>4</v>
      </c>
      <c r="JH14" t="s">
        <v>5</v>
      </c>
      <c r="JI14" s="18" t="s">
        <v>138</v>
      </c>
      <c r="JJ14" t="s">
        <v>7</v>
      </c>
      <c r="JK14" t="s">
        <v>2</v>
      </c>
      <c r="JL14" t="s">
        <v>0</v>
      </c>
      <c r="JM14" t="s">
        <v>3</v>
      </c>
      <c r="JN14" t="s">
        <v>4</v>
      </c>
      <c r="JO14" t="s">
        <v>5</v>
      </c>
      <c r="JP14" t="s">
        <v>6</v>
      </c>
      <c r="JQ14" s="21" t="s">
        <v>7</v>
      </c>
      <c r="JR14" s="21" t="s">
        <v>2</v>
      </c>
      <c r="JS14" s="21" t="s">
        <v>0</v>
      </c>
      <c r="JT14" s="21" t="s">
        <v>3</v>
      </c>
      <c r="JU14" s="21" t="s">
        <v>4</v>
      </c>
      <c r="JV14" s="21" t="s">
        <v>5</v>
      </c>
      <c r="JW14" s="21" t="s">
        <v>6</v>
      </c>
      <c r="JX14" s="21" t="s">
        <v>7</v>
      </c>
      <c r="JY14" s="21" t="s">
        <v>2</v>
      </c>
      <c r="JZ14" s="24" t="s">
        <v>134</v>
      </c>
      <c r="KA14" s="21" t="s">
        <v>3</v>
      </c>
      <c r="KB14" s="21" t="s">
        <v>4</v>
      </c>
      <c r="KC14" s="21" t="s">
        <v>5</v>
      </c>
      <c r="KD14" s="21" t="s">
        <v>6</v>
      </c>
      <c r="KE14" s="21" t="s">
        <v>7</v>
      </c>
      <c r="KF14" s="21" t="s">
        <v>2</v>
      </c>
      <c r="KG14" s="21" t="s">
        <v>0</v>
      </c>
      <c r="KH14" s="21" t="s">
        <v>3</v>
      </c>
      <c r="KI14" s="21" t="s">
        <v>4</v>
      </c>
      <c r="KJ14" s="21" t="s">
        <v>5</v>
      </c>
      <c r="KK14" s="21" t="s">
        <v>6</v>
      </c>
      <c r="KL14" s="21" t="s">
        <v>7</v>
      </c>
      <c r="KM14" s="21" t="s">
        <v>2</v>
      </c>
      <c r="KN14" s="21" t="s">
        <v>0</v>
      </c>
      <c r="KO14" s="21" t="s">
        <v>3</v>
      </c>
      <c r="KP14" s="21" t="s">
        <v>4</v>
      </c>
      <c r="KQ14" s="21" t="s">
        <v>5</v>
      </c>
      <c r="KR14" s="21" t="s">
        <v>6</v>
      </c>
      <c r="KS14" s="21" t="s">
        <v>7</v>
      </c>
      <c r="KT14" s="21" t="s">
        <v>2</v>
      </c>
      <c r="KU14" s="21" t="s">
        <v>0</v>
      </c>
      <c r="KV14" t="s">
        <v>3</v>
      </c>
      <c r="KW14" t="s">
        <v>4</v>
      </c>
      <c r="KX14" s="18" t="s">
        <v>137</v>
      </c>
      <c r="KY14" t="s">
        <v>6</v>
      </c>
      <c r="KZ14" t="s">
        <v>7</v>
      </c>
      <c r="LA14" t="s">
        <v>2</v>
      </c>
      <c r="LB14" t="s">
        <v>0</v>
      </c>
      <c r="LC14" t="s">
        <v>3</v>
      </c>
      <c r="LD14" t="s">
        <v>4</v>
      </c>
      <c r="LE14" t="s">
        <v>5</v>
      </c>
      <c r="LF14" t="s">
        <v>6</v>
      </c>
      <c r="LG14" t="s">
        <v>7</v>
      </c>
      <c r="LH14" t="s">
        <v>2</v>
      </c>
      <c r="LI14" t="s">
        <v>0</v>
      </c>
      <c r="LJ14" t="s">
        <v>3</v>
      </c>
      <c r="LK14" t="s">
        <v>4</v>
      </c>
      <c r="LL14" t="s">
        <v>5</v>
      </c>
      <c r="LM14" t="s">
        <v>6</v>
      </c>
      <c r="LN14" t="s">
        <v>7</v>
      </c>
      <c r="LO14" t="s">
        <v>2</v>
      </c>
      <c r="LP14" t="s">
        <v>0</v>
      </c>
      <c r="LQ14" t="s">
        <v>3</v>
      </c>
      <c r="LR14" s="150" t="s">
        <v>136</v>
      </c>
      <c r="LS14" t="s">
        <v>5</v>
      </c>
      <c r="LT14" t="s">
        <v>6</v>
      </c>
      <c r="LU14" t="s">
        <v>7</v>
      </c>
      <c r="LV14" t="s">
        <v>2</v>
      </c>
      <c r="LW14" t="s">
        <v>0</v>
      </c>
      <c r="LX14" s="1" t="s">
        <v>3</v>
      </c>
      <c r="LY14" s="1" t="s">
        <v>4</v>
      </c>
      <c r="LZ14" s="21" t="s">
        <v>5</v>
      </c>
      <c r="MA14" s="21" t="s">
        <v>6</v>
      </c>
      <c r="MB14" s="21" t="s">
        <v>7</v>
      </c>
      <c r="MC14" s="21" t="s">
        <v>2</v>
      </c>
      <c r="MD14" s="21" t="s">
        <v>0</v>
      </c>
      <c r="ME14" s="21" t="s">
        <v>3</v>
      </c>
      <c r="MF14" s="21" t="s">
        <v>4</v>
      </c>
      <c r="MG14" s="21" t="s">
        <v>5</v>
      </c>
      <c r="MH14" s="21" t="s">
        <v>6</v>
      </c>
      <c r="MI14" s="21" t="s">
        <v>7</v>
      </c>
      <c r="MJ14" s="21" t="s">
        <v>2</v>
      </c>
      <c r="MK14" s="21" t="s">
        <v>0</v>
      </c>
      <c r="ML14" s="21" t="s">
        <v>3</v>
      </c>
      <c r="MM14" s="21" t="s">
        <v>4</v>
      </c>
      <c r="MN14" s="21" t="s">
        <v>5</v>
      </c>
      <c r="MO14" s="21" t="s">
        <v>6</v>
      </c>
      <c r="MP14" s="21" t="s">
        <v>7</v>
      </c>
      <c r="MQ14" s="21" t="s">
        <v>2</v>
      </c>
      <c r="MR14" s="21" t="s">
        <v>0</v>
      </c>
      <c r="MS14" s="21" t="s">
        <v>3</v>
      </c>
      <c r="MT14" s="21" t="s">
        <v>4</v>
      </c>
      <c r="MU14" s="21" t="s">
        <v>5</v>
      </c>
      <c r="MV14" s="48" t="s">
        <v>138</v>
      </c>
      <c r="MW14" s="21" t="s">
        <v>7</v>
      </c>
      <c r="MX14" s="21" t="s">
        <v>2</v>
      </c>
      <c r="MY14" s="21" t="s">
        <v>0</v>
      </c>
      <c r="MZ14" s="21" t="s">
        <v>3</v>
      </c>
      <c r="NA14" s="21" t="s">
        <v>4</v>
      </c>
      <c r="NB14" s="141" t="s">
        <v>137</v>
      </c>
      <c r="NC14" s="141" t="s">
        <v>138</v>
      </c>
      <c r="ND14" s="142" t="s">
        <v>7</v>
      </c>
      <c r="NE14" s="143" t="s">
        <v>58</v>
      </c>
      <c r="NF14" s="141" t="s">
        <v>134</v>
      </c>
      <c r="NG14" s="141" t="s">
        <v>135</v>
      </c>
      <c r="NH14" s="21" t="s">
        <v>4</v>
      </c>
      <c r="NI14" s="21" t="s">
        <v>5</v>
      </c>
      <c r="NJ14" s="21" t="s">
        <v>6</v>
      </c>
      <c r="NK14" s="21" t="s">
        <v>7</v>
      </c>
      <c r="NL14" s="21" t="s">
        <v>2</v>
      </c>
      <c r="NM14" s="48" t="s">
        <v>134</v>
      </c>
      <c r="NN14" s="21" t="s">
        <v>3</v>
      </c>
      <c r="NO14" s="21" t="s">
        <v>4</v>
      </c>
      <c r="NP14" s="21" t="s">
        <v>5</v>
      </c>
      <c r="NQ14" s="21" t="s">
        <v>6</v>
      </c>
      <c r="NR14" s="21" t="s">
        <v>7</v>
      </c>
      <c r="NS14" s="21" t="s">
        <v>2</v>
      </c>
      <c r="NT14" s="21" t="s">
        <v>0</v>
      </c>
      <c r="NU14" s="21" t="s">
        <v>3</v>
      </c>
      <c r="NV14" s="21" t="s">
        <v>4</v>
      </c>
      <c r="NW14" s="21" t="s">
        <v>5</v>
      </c>
      <c r="NX14" s="21" t="s">
        <v>6</v>
      </c>
      <c r="NY14" s="21" t="s">
        <v>7</v>
      </c>
      <c r="NZ14" s="21" t="s">
        <v>2</v>
      </c>
      <c r="OA14" s="21" t="s">
        <v>0</v>
      </c>
      <c r="OB14" s="21" t="s">
        <v>3</v>
      </c>
      <c r="OC14" s="21" t="s">
        <v>4</v>
      </c>
      <c r="OD14" s="21" t="s">
        <v>5</v>
      </c>
      <c r="OE14" s="21" t="s">
        <v>6</v>
      </c>
      <c r="OF14" s="21" t="s">
        <v>7</v>
      </c>
      <c r="OG14" s="21" t="s">
        <v>2</v>
      </c>
      <c r="OH14" s="21" t="s">
        <v>0</v>
      </c>
      <c r="OI14" s="21" t="s">
        <v>3</v>
      </c>
      <c r="OJ14" t="s">
        <v>4</v>
      </c>
      <c r="OK14" t="s">
        <v>5</v>
      </c>
      <c r="OL14" t="s">
        <v>6</v>
      </c>
      <c r="OM14" t="s">
        <v>7</v>
      </c>
      <c r="ON14" t="s">
        <v>2</v>
      </c>
      <c r="OO14" t="s">
        <v>0</v>
      </c>
      <c r="OP14" t="s">
        <v>3</v>
      </c>
      <c r="OQ14" t="s">
        <v>4</v>
      </c>
      <c r="OR14" t="s">
        <v>5</v>
      </c>
      <c r="OS14" t="s">
        <v>6</v>
      </c>
      <c r="OT14" s="18" t="s">
        <v>60</v>
      </c>
      <c r="OU14" t="s">
        <v>2</v>
      </c>
      <c r="OV14" t="s">
        <v>0</v>
      </c>
      <c r="OW14" t="s">
        <v>3</v>
      </c>
      <c r="OX14" t="s">
        <v>4</v>
      </c>
      <c r="OY14" t="s">
        <v>5</v>
      </c>
      <c r="OZ14" t="s">
        <v>6</v>
      </c>
      <c r="PA14" t="s">
        <v>7</v>
      </c>
      <c r="PB14" t="s">
        <v>2</v>
      </c>
      <c r="PC14" t="s">
        <v>0</v>
      </c>
      <c r="PD14" t="s">
        <v>3</v>
      </c>
      <c r="PE14" t="s">
        <v>4</v>
      </c>
      <c r="PF14" t="s">
        <v>5</v>
      </c>
      <c r="PG14" t="s">
        <v>6</v>
      </c>
      <c r="PH14" t="s">
        <v>7</v>
      </c>
      <c r="PI14" t="s">
        <v>2</v>
      </c>
      <c r="PJ14" t="s">
        <v>0</v>
      </c>
      <c r="PK14" t="s">
        <v>3</v>
      </c>
      <c r="PM14" s="21" t="s">
        <v>4</v>
      </c>
      <c r="PN14" s="21" t="s">
        <v>5</v>
      </c>
      <c r="PO14" s="21" t="s">
        <v>6</v>
      </c>
      <c r="PP14" s="21" t="s">
        <v>7</v>
      </c>
      <c r="PQ14" s="21" t="s">
        <v>2</v>
      </c>
      <c r="PR14" s="21" t="s">
        <v>0</v>
      </c>
      <c r="PS14" s="21" t="s">
        <v>3</v>
      </c>
      <c r="PT14" s="21" t="s">
        <v>4</v>
      </c>
      <c r="PU14" s="21" t="s">
        <v>5</v>
      </c>
      <c r="PV14" s="21" t="s">
        <v>6</v>
      </c>
      <c r="PW14" s="21" t="s">
        <v>7</v>
      </c>
      <c r="PX14" s="21" t="s">
        <v>2</v>
      </c>
      <c r="PY14" s="21" t="s">
        <v>0</v>
      </c>
      <c r="PZ14" s="21" t="s">
        <v>3</v>
      </c>
      <c r="QA14" s="21" t="s">
        <v>4</v>
      </c>
      <c r="QB14" s="21" t="s">
        <v>5</v>
      </c>
      <c r="QC14" s="21" t="s">
        <v>6</v>
      </c>
      <c r="QD14" s="21" t="s">
        <v>7</v>
      </c>
      <c r="QE14" s="21" t="s">
        <v>2</v>
      </c>
      <c r="QF14" s="21" t="s">
        <v>0</v>
      </c>
      <c r="QG14" s="48" t="s">
        <v>135</v>
      </c>
      <c r="QH14" s="21" t="s">
        <v>4</v>
      </c>
      <c r="QI14" s="21" t="s">
        <v>5</v>
      </c>
      <c r="QJ14" s="21" t="s">
        <v>6</v>
      </c>
      <c r="QK14" s="21" t="s">
        <v>7</v>
      </c>
      <c r="QL14" s="21" t="s">
        <v>2</v>
      </c>
      <c r="QM14" s="21" t="s">
        <v>0</v>
      </c>
      <c r="QN14" s="21" t="s">
        <v>3</v>
      </c>
      <c r="QO14" s="21" t="s">
        <v>4</v>
      </c>
      <c r="QP14" s="21" t="s">
        <v>5</v>
      </c>
      <c r="QQ14" s="21" t="s">
        <v>6</v>
      </c>
    </row>
    <row r="15" spans="1:460" ht="15" customHeight="1" x14ac:dyDescent="0.2">
      <c r="A15" s="20">
        <v>2023</v>
      </c>
      <c r="B15" s="19">
        <v>11</v>
      </c>
      <c r="C15" s="21">
        <v>1</v>
      </c>
      <c r="D15" s="21">
        <v>2</v>
      </c>
      <c r="E15" s="21">
        <v>3</v>
      </c>
      <c r="F15" s="21">
        <v>4</v>
      </c>
      <c r="G15" s="21">
        <v>5</v>
      </c>
      <c r="H15" s="21">
        <v>6</v>
      </c>
      <c r="I15" s="21">
        <v>7</v>
      </c>
      <c r="J15" s="21">
        <v>8</v>
      </c>
      <c r="K15" s="21">
        <v>9</v>
      </c>
      <c r="L15" s="21">
        <v>10</v>
      </c>
      <c r="M15" s="21">
        <v>11</v>
      </c>
      <c r="N15" s="21">
        <v>12</v>
      </c>
      <c r="O15" s="21">
        <v>13</v>
      </c>
      <c r="P15" s="21">
        <v>14</v>
      </c>
      <c r="Q15" s="21">
        <v>15</v>
      </c>
      <c r="R15" s="21">
        <v>16</v>
      </c>
      <c r="S15" s="21">
        <v>17</v>
      </c>
      <c r="T15" s="21">
        <v>18</v>
      </c>
      <c r="U15" s="21">
        <v>19</v>
      </c>
      <c r="V15" s="21">
        <v>20</v>
      </c>
      <c r="W15" s="21">
        <v>21</v>
      </c>
      <c r="X15" s="21">
        <v>22</v>
      </c>
      <c r="Y15" s="24">
        <v>23</v>
      </c>
      <c r="Z15" s="21">
        <v>24</v>
      </c>
      <c r="AA15" s="21">
        <v>25</v>
      </c>
      <c r="AB15" s="21">
        <v>26</v>
      </c>
      <c r="AC15" s="21">
        <v>27</v>
      </c>
      <c r="AD15" s="21">
        <v>28</v>
      </c>
      <c r="AE15" s="21">
        <v>29</v>
      </c>
      <c r="AF15" s="21">
        <v>30</v>
      </c>
      <c r="AG15" s="21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21">
        <v>1</v>
      </c>
      <c r="BL15" s="21">
        <v>2</v>
      </c>
      <c r="BM15" s="21">
        <v>3</v>
      </c>
      <c r="BN15" s="21">
        <v>4</v>
      </c>
      <c r="BO15" s="21">
        <v>5</v>
      </c>
      <c r="BP15" s="21">
        <v>6</v>
      </c>
      <c r="BQ15" s="21">
        <v>7</v>
      </c>
      <c r="BR15" s="21">
        <v>8</v>
      </c>
      <c r="BS15" s="21">
        <v>9</v>
      </c>
      <c r="BT15" s="21">
        <v>10</v>
      </c>
      <c r="BU15" s="21">
        <v>11</v>
      </c>
      <c r="BV15" s="21">
        <v>12</v>
      </c>
      <c r="BW15" s="21">
        <v>13</v>
      </c>
      <c r="BX15" s="21">
        <v>14</v>
      </c>
      <c r="BY15" s="21">
        <v>15</v>
      </c>
      <c r="BZ15" s="21">
        <v>16</v>
      </c>
      <c r="CA15" s="21">
        <v>17</v>
      </c>
      <c r="CB15" s="21">
        <v>18</v>
      </c>
      <c r="CC15" s="21">
        <v>19</v>
      </c>
      <c r="CD15" s="21">
        <v>20</v>
      </c>
      <c r="CE15" s="21">
        <v>21</v>
      </c>
      <c r="CF15" s="21">
        <v>22</v>
      </c>
      <c r="CG15" s="21">
        <v>23</v>
      </c>
      <c r="CH15" s="21">
        <v>24</v>
      </c>
      <c r="CI15" s="21">
        <v>25</v>
      </c>
      <c r="CJ15" s="21">
        <v>26</v>
      </c>
      <c r="CK15" s="21">
        <v>27</v>
      </c>
      <c r="CL15" s="21">
        <v>28</v>
      </c>
      <c r="CM15" s="21">
        <v>29</v>
      </c>
      <c r="CN15" s="21">
        <v>30</v>
      </c>
      <c r="CO15" s="21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21">
        <v>1</v>
      </c>
      <c r="DU15" s="21">
        <v>2</v>
      </c>
      <c r="DV15" s="21">
        <v>3</v>
      </c>
      <c r="DW15" s="21">
        <v>4</v>
      </c>
      <c r="DX15" s="21">
        <v>5</v>
      </c>
      <c r="DY15" s="21">
        <v>6</v>
      </c>
      <c r="DZ15" s="21">
        <v>7</v>
      </c>
      <c r="EA15" s="21">
        <v>8</v>
      </c>
      <c r="EB15" s="21">
        <v>9</v>
      </c>
      <c r="EC15" s="21">
        <v>10</v>
      </c>
      <c r="ED15" s="21">
        <v>11</v>
      </c>
      <c r="EE15" s="21">
        <v>12</v>
      </c>
      <c r="EF15" s="21">
        <v>13</v>
      </c>
      <c r="EG15" s="21">
        <v>14</v>
      </c>
      <c r="EH15" s="21">
        <v>15</v>
      </c>
      <c r="EI15" s="21">
        <v>16</v>
      </c>
      <c r="EJ15" s="21">
        <v>17</v>
      </c>
      <c r="EK15" s="21">
        <v>18</v>
      </c>
      <c r="EL15" s="21">
        <v>19</v>
      </c>
      <c r="EM15" s="21">
        <v>20</v>
      </c>
      <c r="EN15" s="21">
        <v>21</v>
      </c>
      <c r="EO15" s="21">
        <v>22</v>
      </c>
      <c r="EP15" s="21">
        <v>23</v>
      </c>
      <c r="EQ15" s="21">
        <v>24</v>
      </c>
      <c r="ER15" s="21">
        <v>25</v>
      </c>
      <c r="ES15" s="21">
        <v>26</v>
      </c>
      <c r="ET15" s="21">
        <v>27</v>
      </c>
      <c r="EU15" s="21">
        <v>28</v>
      </c>
      <c r="EV15" s="21">
        <v>29</v>
      </c>
      <c r="EW15" s="21">
        <v>30</v>
      </c>
      <c r="EX15" s="21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21">
        <v>1</v>
      </c>
      <c r="GD15" s="21">
        <v>2</v>
      </c>
      <c r="GE15" s="21">
        <v>3</v>
      </c>
      <c r="GF15" s="21">
        <v>4</v>
      </c>
      <c r="GG15" s="21">
        <v>5</v>
      </c>
      <c r="GH15" s="21">
        <v>6</v>
      </c>
      <c r="GI15" s="21">
        <v>7</v>
      </c>
      <c r="GJ15" s="21">
        <v>8</v>
      </c>
      <c r="GK15" s="21">
        <v>9</v>
      </c>
      <c r="GL15" s="21">
        <v>10</v>
      </c>
      <c r="GM15" s="21">
        <v>11</v>
      </c>
      <c r="GN15" s="21">
        <v>12</v>
      </c>
      <c r="GO15" s="21">
        <v>13</v>
      </c>
      <c r="GP15" s="21">
        <v>14</v>
      </c>
      <c r="GQ15" s="21">
        <v>15</v>
      </c>
      <c r="GR15" s="21">
        <v>16</v>
      </c>
      <c r="GS15" s="21">
        <v>17</v>
      </c>
      <c r="GT15" s="21">
        <v>18</v>
      </c>
      <c r="GU15" s="21">
        <v>19</v>
      </c>
      <c r="GV15" s="21">
        <v>20</v>
      </c>
      <c r="GW15" s="21">
        <v>21</v>
      </c>
      <c r="GX15" s="21">
        <v>22</v>
      </c>
      <c r="GY15" s="21">
        <v>23</v>
      </c>
      <c r="GZ15" s="21">
        <v>24</v>
      </c>
      <c r="HA15" s="21">
        <v>25</v>
      </c>
      <c r="HB15" s="21">
        <v>26</v>
      </c>
      <c r="HC15" s="21">
        <v>27</v>
      </c>
      <c r="HD15" s="21">
        <v>28</v>
      </c>
      <c r="HE15" s="21">
        <v>29</v>
      </c>
      <c r="HF15" s="21">
        <v>30</v>
      </c>
      <c r="HG15" s="21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141">
        <v>13</v>
      </c>
      <c r="HU15" s="141">
        <v>14</v>
      </c>
      <c r="HV15" s="141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21">
        <v>1</v>
      </c>
      <c r="IN15" s="21">
        <v>2</v>
      </c>
      <c r="IO15" s="21">
        <v>3</v>
      </c>
      <c r="IP15" s="21">
        <v>4</v>
      </c>
      <c r="IQ15" s="21">
        <v>5</v>
      </c>
      <c r="IR15" s="21">
        <v>6</v>
      </c>
      <c r="IS15" s="21">
        <v>7</v>
      </c>
      <c r="IT15" s="21">
        <v>8</v>
      </c>
      <c r="IU15" s="21">
        <v>9</v>
      </c>
      <c r="IV15" s="21">
        <v>10</v>
      </c>
      <c r="IW15" s="21">
        <v>11</v>
      </c>
      <c r="IX15" s="21">
        <v>12</v>
      </c>
      <c r="IY15" s="21">
        <v>13</v>
      </c>
      <c r="IZ15" s="21">
        <v>14</v>
      </c>
      <c r="JA15" s="21">
        <v>15</v>
      </c>
      <c r="JB15" s="21">
        <v>16</v>
      </c>
      <c r="JC15" s="21">
        <v>17</v>
      </c>
      <c r="JD15" s="21">
        <v>18</v>
      </c>
      <c r="JE15" s="21">
        <v>19</v>
      </c>
      <c r="JF15" s="21">
        <v>20</v>
      </c>
      <c r="JG15" s="21">
        <v>21</v>
      </c>
      <c r="JH15" s="21">
        <v>22</v>
      </c>
      <c r="JI15" s="21">
        <v>23</v>
      </c>
      <c r="JJ15" s="21">
        <v>24</v>
      </c>
      <c r="JK15" s="21">
        <v>25</v>
      </c>
      <c r="JL15" s="21">
        <v>26</v>
      </c>
      <c r="JM15" s="21">
        <v>27</v>
      </c>
      <c r="JN15" s="21">
        <v>28</v>
      </c>
      <c r="JO15" s="21">
        <v>29</v>
      </c>
      <c r="JP15" s="21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21">
        <v>1</v>
      </c>
      <c r="KW15" s="21">
        <v>2</v>
      </c>
      <c r="KX15" s="21">
        <v>3</v>
      </c>
      <c r="KY15" s="21">
        <v>4</v>
      </c>
      <c r="KZ15" s="21">
        <v>5</v>
      </c>
      <c r="LA15" s="21">
        <v>6</v>
      </c>
      <c r="LB15" s="21">
        <v>7</v>
      </c>
      <c r="LC15" s="21">
        <v>8</v>
      </c>
      <c r="LD15" s="21">
        <v>9</v>
      </c>
      <c r="LE15" s="21">
        <v>10</v>
      </c>
      <c r="LF15" s="21">
        <v>11</v>
      </c>
      <c r="LG15" s="21">
        <v>12</v>
      </c>
      <c r="LH15" s="21">
        <v>13</v>
      </c>
      <c r="LI15" s="21">
        <v>14</v>
      </c>
      <c r="LJ15" s="21">
        <v>15</v>
      </c>
      <c r="LK15" s="21">
        <v>16</v>
      </c>
      <c r="LL15" s="21">
        <v>17</v>
      </c>
      <c r="LM15" s="21">
        <v>18</v>
      </c>
      <c r="LN15" s="21">
        <v>19</v>
      </c>
      <c r="LO15" s="21">
        <v>20</v>
      </c>
      <c r="LP15" s="21">
        <v>21</v>
      </c>
      <c r="LQ15" s="21">
        <v>22</v>
      </c>
      <c r="LR15" s="21">
        <v>23</v>
      </c>
      <c r="LS15" s="21">
        <v>24</v>
      </c>
      <c r="LT15" s="21">
        <v>25</v>
      </c>
      <c r="LU15" s="21">
        <v>26</v>
      </c>
      <c r="LV15" s="21">
        <v>27</v>
      </c>
      <c r="LW15" s="21">
        <v>28</v>
      </c>
      <c r="LX15" s="152">
        <v>29</v>
      </c>
      <c r="LY15" s="152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18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141">
        <v>29</v>
      </c>
      <c r="NC15" s="141">
        <v>30</v>
      </c>
      <c r="ND15" s="142">
        <v>31</v>
      </c>
      <c r="NE15" s="141">
        <v>1</v>
      </c>
      <c r="NF15" s="141">
        <v>2</v>
      </c>
      <c r="NG15" s="141">
        <v>3</v>
      </c>
      <c r="NH15" s="148">
        <v>4</v>
      </c>
      <c r="NI15" s="148">
        <v>5</v>
      </c>
      <c r="NJ15" s="148">
        <v>6</v>
      </c>
      <c r="NK15" s="148">
        <v>7</v>
      </c>
      <c r="NL15" s="148">
        <v>8</v>
      </c>
      <c r="NM15" s="148">
        <v>9</v>
      </c>
      <c r="NN15" s="148">
        <v>10</v>
      </c>
      <c r="NO15" s="148">
        <v>11</v>
      </c>
      <c r="NP15" s="148">
        <v>12</v>
      </c>
      <c r="NQ15" s="148">
        <v>13</v>
      </c>
      <c r="NR15" s="148">
        <v>14</v>
      </c>
      <c r="NS15" s="148">
        <v>15</v>
      </c>
      <c r="NT15" s="148">
        <v>16</v>
      </c>
      <c r="NU15" s="148">
        <v>17</v>
      </c>
      <c r="NV15" s="148">
        <v>18</v>
      </c>
      <c r="NW15" s="148">
        <v>19</v>
      </c>
      <c r="NX15" s="148">
        <v>20</v>
      </c>
      <c r="NY15" s="148">
        <v>21</v>
      </c>
      <c r="NZ15" s="148">
        <v>22</v>
      </c>
      <c r="OA15" s="149">
        <v>23</v>
      </c>
      <c r="OB15" s="148">
        <v>24</v>
      </c>
      <c r="OC15" s="148">
        <v>25</v>
      </c>
      <c r="OD15" s="148">
        <v>26</v>
      </c>
      <c r="OE15" s="148">
        <v>27</v>
      </c>
      <c r="OF15" s="148">
        <v>28</v>
      </c>
      <c r="OG15" s="148">
        <v>29</v>
      </c>
      <c r="OH15" s="148">
        <v>30</v>
      </c>
      <c r="OI15" s="148">
        <v>31</v>
      </c>
      <c r="OJ15" s="21">
        <v>1</v>
      </c>
      <c r="OK15" s="21">
        <v>2</v>
      </c>
      <c r="OL15" s="21">
        <v>3</v>
      </c>
      <c r="OM15" s="21">
        <v>4</v>
      </c>
      <c r="ON15" s="21">
        <v>5</v>
      </c>
      <c r="OO15" s="21">
        <v>6</v>
      </c>
      <c r="OP15" s="21">
        <v>7</v>
      </c>
      <c r="OQ15" s="21">
        <v>8</v>
      </c>
      <c r="OR15" s="21">
        <v>9</v>
      </c>
      <c r="OS15" s="21">
        <v>10</v>
      </c>
      <c r="OT15" s="21">
        <v>11</v>
      </c>
      <c r="OU15" s="21">
        <v>12</v>
      </c>
      <c r="OV15" s="21">
        <v>13</v>
      </c>
      <c r="OW15" s="21">
        <v>14</v>
      </c>
      <c r="OX15" s="21">
        <v>15</v>
      </c>
      <c r="OY15" s="21">
        <v>16</v>
      </c>
      <c r="OZ15" s="21">
        <v>17</v>
      </c>
      <c r="PA15" s="21">
        <v>18</v>
      </c>
      <c r="PB15" s="21">
        <v>19</v>
      </c>
      <c r="PC15" s="21">
        <v>20</v>
      </c>
      <c r="PD15" s="21">
        <v>21</v>
      </c>
      <c r="PE15" s="21">
        <v>22</v>
      </c>
      <c r="PF15" s="21">
        <v>23</v>
      </c>
      <c r="PG15" s="21">
        <v>24</v>
      </c>
      <c r="PH15" s="21">
        <v>25</v>
      </c>
      <c r="PI15" s="21">
        <v>26</v>
      </c>
      <c r="PJ15" s="21">
        <v>27</v>
      </c>
      <c r="PK15" s="21">
        <v>28</v>
      </c>
      <c r="PL15" s="21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 x14ac:dyDescent="0.2">
      <c r="A16" s="20"/>
      <c r="B16" s="19">
        <v>12</v>
      </c>
      <c r="C16" s="24" t="s">
        <v>58</v>
      </c>
      <c r="D16" s="24" t="s">
        <v>134</v>
      </c>
      <c r="E16" s="21" t="s">
        <v>3</v>
      </c>
      <c r="F16" s="21" t="s">
        <v>4</v>
      </c>
      <c r="G16" s="21" t="s">
        <v>5</v>
      </c>
      <c r="H16" s="21" t="s">
        <v>6</v>
      </c>
      <c r="I16" s="21" t="s">
        <v>7</v>
      </c>
      <c r="J16" s="21" t="s">
        <v>2</v>
      </c>
      <c r="K16" s="24" t="s">
        <v>134</v>
      </c>
      <c r="L16" s="21" t="s">
        <v>3</v>
      </c>
      <c r="M16" s="21" t="s">
        <v>4</v>
      </c>
      <c r="N16" s="21" t="s">
        <v>5</v>
      </c>
      <c r="O16" s="21" t="s">
        <v>6</v>
      </c>
      <c r="P16" s="21" t="s">
        <v>7</v>
      </c>
      <c r="Q16" s="21" t="s">
        <v>2</v>
      </c>
      <c r="R16" s="21" t="s">
        <v>0</v>
      </c>
      <c r="S16" s="21" t="s">
        <v>3</v>
      </c>
      <c r="T16" s="21" t="s">
        <v>4</v>
      </c>
      <c r="U16" s="21" t="s">
        <v>5</v>
      </c>
      <c r="V16" s="21" t="s">
        <v>6</v>
      </c>
      <c r="W16" s="21" t="s">
        <v>7</v>
      </c>
      <c r="X16" s="21" t="s">
        <v>2</v>
      </c>
      <c r="Y16" s="205" t="s">
        <v>0</v>
      </c>
      <c r="Z16" s="21" t="s">
        <v>3</v>
      </c>
      <c r="AA16" s="21" t="s">
        <v>4</v>
      </c>
      <c r="AB16" s="21" t="s">
        <v>5</v>
      </c>
      <c r="AC16" s="21" t="s">
        <v>6</v>
      </c>
      <c r="AD16" s="21" t="s">
        <v>7</v>
      </c>
      <c r="AE16" s="21" t="s">
        <v>2</v>
      </c>
      <c r="AF16" s="21" t="s">
        <v>0</v>
      </c>
      <c r="AG16" s="21" t="s">
        <v>3</v>
      </c>
      <c r="AH16" t="s">
        <v>4</v>
      </c>
      <c r="AI16" t="s">
        <v>5</v>
      </c>
      <c r="AJ16" t="s">
        <v>6</v>
      </c>
      <c r="AK16" t="s">
        <v>7</v>
      </c>
      <c r="AL16" t="s">
        <v>2</v>
      </c>
      <c r="AM16" t="s">
        <v>0</v>
      </c>
      <c r="AN16" t="s">
        <v>3</v>
      </c>
      <c r="AO16" t="s">
        <v>4</v>
      </c>
      <c r="AP16" t="s">
        <v>5</v>
      </c>
      <c r="AQ16" t="s">
        <v>6</v>
      </c>
      <c r="AR16" s="18" t="s">
        <v>60</v>
      </c>
      <c r="AS16" t="s">
        <v>2</v>
      </c>
      <c r="AT16" t="s">
        <v>0</v>
      </c>
      <c r="AU16" t="s">
        <v>3</v>
      </c>
      <c r="AV16" t="s">
        <v>4</v>
      </c>
      <c r="AW16" t="s">
        <v>5</v>
      </c>
      <c r="AX16" t="s">
        <v>6</v>
      </c>
      <c r="AY16" t="s">
        <v>7</v>
      </c>
      <c r="AZ16" t="s">
        <v>2</v>
      </c>
      <c r="BA16" t="s">
        <v>0</v>
      </c>
      <c r="BB16" t="s">
        <v>3</v>
      </c>
      <c r="BC16" t="s">
        <v>4</v>
      </c>
      <c r="BD16" t="s">
        <v>5</v>
      </c>
      <c r="BE16" t="s">
        <v>6</v>
      </c>
      <c r="BF16" t="s">
        <v>7</v>
      </c>
      <c r="BG16" t="s">
        <v>2</v>
      </c>
      <c r="BH16" t="s">
        <v>0</v>
      </c>
      <c r="BI16" t="s">
        <v>3</v>
      </c>
      <c r="BK16" s="21" t="s">
        <v>4</v>
      </c>
      <c r="BL16" s="21" t="s">
        <v>5</v>
      </c>
      <c r="BM16" s="21" t="s">
        <v>6</v>
      </c>
      <c r="BN16" s="21" t="s">
        <v>7</v>
      </c>
      <c r="BO16" s="21" t="s">
        <v>2</v>
      </c>
      <c r="BP16" s="21" t="s">
        <v>0</v>
      </c>
      <c r="BQ16" s="21" t="s">
        <v>3</v>
      </c>
      <c r="BR16" s="21" t="s">
        <v>4</v>
      </c>
      <c r="BS16" s="21" t="s">
        <v>5</v>
      </c>
      <c r="BT16" s="21" t="s">
        <v>6</v>
      </c>
      <c r="BU16" s="21" t="s">
        <v>7</v>
      </c>
      <c r="BV16" s="21" t="s">
        <v>2</v>
      </c>
      <c r="BW16" s="21" t="s">
        <v>0</v>
      </c>
      <c r="BX16" s="21" t="s">
        <v>3</v>
      </c>
      <c r="BY16" s="21" t="s">
        <v>4</v>
      </c>
      <c r="BZ16" s="21" t="s">
        <v>5</v>
      </c>
      <c r="CA16" s="21" t="s">
        <v>6</v>
      </c>
      <c r="CB16" s="21" t="s">
        <v>7</v>
      </c>
      <c r="CC16" s="21" t="s">
        <v>2</v>
      </c>
      <c r="CD16" s="21" t="s">
        <v>0</v>
      </c>
      <c r="CE16" s="48" t="s">
        <v>135</v>
      </c>
      <c r="CF16" s="21" t="s">
        <v>4</v>
      </c>
      <c r="CG16" s="21" t="s">
        <v>5</v>
      </c>
      <c r="CH16" s="21" t="s">
        <v>6</v>
      </c>
      <c r="CI16" s="21" t="s">
        <v>7</v>
      </c>
      <c r="CJ16" s="21" t="s">
        <v>2</v>
      </c>
      <c r="CK16" s="21" t="s">
        <v>0</v>
      </c>
      <c r="CL16" s="21" t="s">
        <v>3</v>
      </c>
      <c r="CM16" s="21" t="s">
        <v>4</v>
      </c>
      <c r="CN16" s="21" t="s">
        <v>5</v>
      </c>
      <c r="CO16" s="21" t="s">
        <v>6</v>
      </c>
      <c r="CP16" t="s">
        <v>7</v>
      </c>
      <c r="CQ16" t="s">
        <v>2</v>
      </c>
      <c r="CR16" t="s">
        <v>0</v>
      </c>
      <c r="CS16" t="s">
        <v>3</v>
      </c>
      <c r="CT16" t="s">
        <v>4</v>
      </c>
      <c r="CU16" t="s">
        <v>5</v>
      </c>
      <c r="CV16" t="s">
        <v>6</v>
      </c>
      <c r="CW16" t="s">
        <v>7</v>
      </c>
      <c r="CX16" t="s">
        <v>2</v>
      </c>
      <c r="CY16" t="s">
        <v>0</v>
      </c>
      <c r="CZ16" t="s">
        <v>3</v>
      </c>
      <c r="DA16" t="s">
        <v>4</v>
      </c>
      <c r="DB16" t="s">
        <v>5</v>
      </c>
      <c r="DC16" t="s">
        <v>6</v>
      </c>
      <c r="DD16" t="s">
        <v>7</v>
      </c>
      <c r="DE16" t="s">
        <v>2</v>
      </c>
      <c r="DF16" t="s">
        <v>0</v>
      </c>
      <c r="DG16" t="s">
        <v>3</v>
      </c>
      <c r="DH16" t="s">
        <v>4</v>
      </c>
      <c r="DI16" t="s">
        <v>5</v>
      </c>
      <c r="DJ16" t="s">
        <v>6</v>
      </c>
      <c r="DK16" t="s">
        <v>7</v>
      </c>
      <c r="DL16" t="s">
        <v>2</v>
      </c>
      <c r="DM16" t="s">
        <v>0</v>
      </c>
      <c r="DN16" t="s">
        <v>3</v>
      </c>
      <c r="DO16" t="s">
        <v>4</v>
      </c>
      <c r="DP16" t="s">
        <v>5</v>
      </c>
      <c r="DQ16" t="s">
        <v>6</v>
      </c>
      <c r="DR16" s="18" t="s">
        <v>60</v>
      </c>
      <c r="DS16" t="s">
        <v>2</v>
      </c>
      <c r="DT16" s="21" t="s">
        <v>0</v>
      </c>
      <c r="DU16" s="21" t="s">
        <v>3</v>
      </c>
      <c r="DV16" s="24" t="s">
        <v>136</v>
      </c>
      <c r="DW16" s="48" t="s">
        <v>137</v>
      </c>
      <c r="DX16" s="48" t="s">
        <v>138</v>
      </c>
      <c r="DY16" s="21" t="s">
        <v>7</v>
      </c>
      <c r="DZ16" s="21" t="s">
        <v>2</v>
      </c>
      <c r="EA16" s="21" t="s">
        <v>0</v>
      </c>
      <c r="EB16" s="21" t="s">
        <v>3</v>
      </c>
      <c r="EC16" s="21" t="s">
        <v>4</v>
      </c>
      <c r="ED16" s="21" t="s">
        <v>5</v>
      </c>
      <c r="EE16" s="21" t="s">
        <v>6</v>
      </c>
      <c r="EF16" s="21" t="s">
        <v>7</v>
      </c>
      <c r="EG16" s="21" t="s">
        <v>2</v>
      </c>
      <c r="EH16" s="21" t="s">
        <v>0</v>
      </c>
      <c r="EI16" s="21" t="s">
        <v>3</v>
      </c>
      <c r="EJ16" s="21" t="s">
        <v>4</v>
      </c>
      <c r="EK16" s="21" t="s">
        <v>5</v>
      </c>
      <c r="EL16" s="21" t="s">
        <v>6</v>
      </c>
      <c r="EM16" s="21" t="s">
        <v>7</v>
      </c>
      <c r="EN16" s="21" t="s">
        <v>2</v>
      </c>
      <c r="EO16" s="21" t="s">
        <v>0</v>
      </c>
      <c r="EP16" s="21" t="s">
        <v>3</v>
      </c>
      <c r="EQ16" s="21" t="s">
        <v>4</v>
      </c>
      <c r="ER16" s="21" t="s">
        <v>5</v>
      </c>
      <c r="ES16" s="21" t="s">
        <v>6</v>
      </c>
      <c r="ET16" s="21" t="s">
        <v>7</v>
      </c>
      <c r="EU16" s="21" t="s">
        <v>2</v>
      </c>
      <c r="EV16" s="21" t="s">
        <v>0</v>
      </c>
      <c r="EW16" s="21" t="s">
        <v>3</v>
      </c>
      <c r="EX16" s="21" t="s">
        <v>4</v>
      </c>
      <c r="EY16" t="s">
        <v>5</v>
      </c>
      <c r="EZ16" t="s">
        <v>6</v>
      </c>
      <c r="FA16" t="s">
        <v>7</v>
      </c>
      <c r="FB16" t="s">
        <v>2</v>
      </c>
      <c r="FC16" t="s">
        <v>0</v>
      </c>
      <c r="FD16" t="s">
        <v>3</v>
      </c>
      <c r="FE16" t="s">
        <v>4</v>
      </c>
      <c r="FF16" t="s">
        <v>5</v>
      </c>
      <c r="FG16" t="s">
        <v>6</v>
      </c>
      <c r="FH16" t="s">
        <v>7</v>
      </c>
      <c r="FI16" t="s">
        <v>2</v>
      </c>
      <c r="FJ16" t="s">
        <v>0</v>
      </c>
      <c r="FK16" t="s">
        <v>3</v>
      </c>
      <c r="FL16" t="s">
        <v>4</v>
      </c>
      <c r="FM16" t="s">
        <v>5</v>
      </c>
      <c r="FN16" t="s">
        <v>6</v>
      </c>
      <c r="FO16" t="s">
        <v>7</v>
      </c>
      <c r="FP16" t="s">
        <v>2</v>
      </c>
      <c r="FQ16" t="s">
        <v>0</v>
      </c>
      <c r="FR16" t="s">
        <v>3</v>
      </c>
      <c r="FS16" t="s">
        <v>4</v>
      </c>
      <c r="FT16" t="s">
        <v>5</v>
      </c>
      <c r="FU16" t="s">
        <v>6</v>
      </c>
      <c r="FV16" t="s">
        <v>7</v>
      </c>
      <c r="FW16" t="s">
        <v>2</v>
      </c>
      <c r="FX16" t="s">
        <v>0</v>
      </c>
      <c r="FY16" t="s">
        <v>3</v>
      </c>
      <c r="FZ16" t="s">
        <v>4</v>
      </c>
      <c r="GA16" t="s">
        <v>5</v>
      </c>
      <c r="GB16" t="s">
        <v>6</v>
      </c>
      <c r="GC16" s="21" t="s">
        <v>7</v>
      </c>
      <c r="GD16" s="21" t="s">
        <v>2</v>
      </c>
      <c r="GE16" s="21" t="s">
        <v>0</v>
      </c>
      <c r="GF16" s="21" t="s">
        <v>3</v>
      </c>
      <c r="GG16" s="21" t="s">
        <v>4</v>
      </c>
      <c r="GH16" s="21" t="s">
        <v>5</v>
      </c>
      <c r="GI16" s="21" t="s">
        <v>6</v>
      </c>
      <c r="GJ16" s="21" t="s">
        <v>7</v>
      </c>
      <c r="GK16" s="21" t="s">
        <v>2</v>
      </c>
      <c r="GL16" s="21" t="s">
        <v>0</v>
      </c>
      <c r="GM16" s="21" t="s">
        <v>3</v>
      </c>
      <c r="GN16" s="21" t="s">
        <v>4</v>
      </c>
      <c r="GO16" s="21" t="s">
        <v>5</v>
      </c>
      <c r="GP16" s="21" t="s">
        <v>6</v>
      </c>
      <c r="GQ16" s="21" t="s">
        <v>7</v>
      </c>
      <c r="GR16" s="21" t="s">
        <v>2</v>
      </c>
      <c r="GS16" s="24" t="s">
        <v>134</v>
      </c>
      <c r="GT16" s="21" t="s">
        <v>3</v>
      </c>
      <c r="GU16" s="21" t="s">
        <v>4</v>
      </c>
      <c r="GV16" s="21" t="s">
        <v>5</v>
      </c>
      <c r="GW16" s="21" t="s">
        <v>6</v>
      </c>
      <c r="GX16" s="21" t="s">
        <v>7</v>
      </c>
      <c r="GY16" s="21" t="s">
        <v>2</v>
      </c>
      <c r="GZ16" s="21" t="s">
        <v>0</v>
      </c>
      <c r="HA16" s="21" t="s">
        <v>3</v>
      </c>
      <c r="HB16" s="21" t="s">
        <v>4</v>
      </c>
      <c r="HC16" s="21" t="s">
        <v>5</v>
      </c>
      <c r="HD16" s="21" t="s">
        <v>6</v>
      </c>
      <c r="HE16" s="21" t="s">
        <v>7</v>
      </c>
      <c r="HF16" s="21" t="s">
        <v>2</v>
      </c>
      <c r="HG16" s="21" t="s">
        <v>0</v>
      </c>
      <c r="HH16" t="s">
        <v>3</v>
      </c>
      <c r="HI16" t="s">
        <v>4</v>
      </c>
      <c r="HJ16" t="s">
        <v>5</v>
      </c>
      <c r="HK16" t="s">
        <v>6</v>
      </c>
      <c r="HL16" t="s">
        <v>7</v>
      </c>
      <c r="HM16" t="s">
        <v>2</v>
      </c>
      <c r="HN16" t="s">
        <v>0</v>
      </c>
      <c r="HO16" t="s">
        <v>3</v>
      </c>
      <c r="HP16" t="s">
        <v>4</v>
      </c>
      <c r="HQ16" t="s">
        <v>5</v>
      </c>
      <c r="HR16" s="18" t="s">
        <v>138</v>
      </c>
      <c r="HS16" t="s">
        <v>7</v>
      </c>
      <c r="HT16" s="141" t="s">
        <v>2</v>
      </c>
      <c r="HU16" s="141" t="s">
        <v>135</v>
      </c>
      <c r="HV16" s="141" t="s">
        <v>136</v>
      </c>
      <c r="HW16" t="s">
        <v>4</v>
      </c>
      <c r="HX16" t="s">
        <v>5</v>
      </c>
      <c r="HY16" t="s">
        <v>6</v>
      </c>
      <c r="HZ16" t="s">
        <v>7</v>
      </c>
      <c r="IA16" t="s">
        <v>2</v>
      </c>
      <c r="IB16" t="s">
        <v>0</v>
      </c>
      <c r="IC16" t="s">
        <v>3</v>
      </c>
      <c r="ID16" t="s">
        <v>4</v>
      </c>
      <c r="IE16" t="s">
        <v>5</v>
      </c>
      <c r="IF16" t="s">
        <v>6</v>
      </c>
      <c r="IG16" t="s">
        <v>7</v>
      </c>
      <c r="IH16" t="s">
        <v>2</v>
      </c>
      <c r="II16" t="s">
        <v>0</v>
      </c>
      <c r="IJ16" t="s">
        <v>3</v>
      </c>
      <c r="IK16" t="s">
        <v>4</v>
      </c>
      <c r="IL16" t="s">
        <v>5</v>
      </c>
      <c r="IM16" s="21" t="s">
        <v>6</v>
      </c>
      <c r="IN16" s="21" t="s">
        <v>7</v>
      </c>
      <c r="IO16" s="21" t="s">
        <v>2</v>
      </c>
      <c r="IP16" s="21" t="s">
        <v>0</v>
      </c>
      <c r="IQ16" s="21" t="s">
        <v>3</v>
      </c>
      <c r="IR16" s="21" t="s">
        <v>4</v>
      </c>
      <c r="IS16" s="21" t="s">
        <v>5</v>
      </c>
      <c r="IT16" s="21" t="s">
        <v>6</v>
      </c>
      <c r="IU16" s="21" t="s">
        <v>7</v>
      </c>
      <c r="IV16" s="21" t="s">
        <v>2</v>
      </c>
      <c r="IW16" s="21" t="s">
        <v>0</v>
      </c>
      <c r="IX16" s="21" t="s">
        <v>3</v>
      </c>
      <c r="IY16" s="21" t="s">
        <v>4</v>
      </c>
      <c r="IZ16" s="21" t="s">
        <v>5</v>
      </c>
      <c r="JA16" s="21" t="s">
        <v>6</v>
      </c>
      <c r="JB16" s="21" t="s">
        <v>7</v>
      </c>
      <c r="JC16" s="21" t="s">
        <v>2</v>
      </c>
      <c r="JD16" s="24" t="s">
        <v>134</v>
      </c>
      <c r="JE16" s="21" t="s">
        <v>3</v>
      </c>
      <c r="JF16" s="21" t="s">
        <v>4</v>
      </c>
      <c r="JG16" s="21" t="s">
        <v>5</v>
      </c>
      <c r="JH16" s="21" t="s">
        <v>6</v>
      </c>
      <c r="JI16" s="24" t="s">
        <v>60</v>
      </c>
      <c r="JJ16" s="21" t="s">
        <v>2</v>
      </c>
      <c r="JK16" s="21" t="s">
        <v>0</v>
      </c>
      <c r="JL16" s="21" t="s">
        <v>3</v>
      </c>
      <c r="JM16" s="21" t="s">
        <v>4</v>
      </c>
      <c r="JN16" s="21" t="s">
        <v>5</v>
      </c>
      <c r="JO16" s="21" t="s">
        <v>6</v>
      </c>
      <c r="JP16" s="21" t="s">
        <v>7</v>
      </c>
      <c r="JQ16" t="s">
        <v>2</v>
      </c>
      <c r="JR16" t="s">
        <v>0</v>
      </c>
      <c r="JS16" t="s">
        <v>3</v>
      </c>
      <c r="JT16" t="s">
        <v>4</v>
      </c>
      <c r="JU16" t="s">
        <v>5</v>
      </c>
      <c r="JV16" t="s">
        <v>6</v>
      </c>
      <c r="JW16" t="s">
        <v>7</v>
      </c>
      <c r="JX16" t="s">
        <v>2</v>
      </c>
      <c r="JY16" s="18" t="s">
        <v>134</v>
      </c>
      <c r="JZ16" t="s">
        <v>3</v>
      </c>
      <c r="KA16" t="s">
        <v>4</v>
      </c>
      <c r="KB16" t="s">
        <v>5</v>
      </c>
      <c r="KC16" t="s">
        <v>6</v>
      </c>
      <c r="KD16" t="s">
        <v>7</v>
      </c>
      <c r="KE16" t="s">
        <v>2</v>
      </c>
      <c r="KF16" t="s">
        <v>0</v>
      </c>
      <c r="KG16" t="s">
        <v>3</v>
      </c>
      <c r="KH16" t="s">
        <v>4</v>
      </c>
      <c r="KI16" t="s">
        <v>5</v>
      </c>
      <c r="KJ16" t="s">
        <v>6</v>
      </c>
      <c r="KK16" t="s">
        <v>7</v>
      </c>
      <c r="KL16" t="s">
        <v>2</v>
      </c>
      <c r="KM16" t="s">
        <v>0</v>
      </c>
      <c r="KN16" t="s">
        <v>3</v>
      </c>
      <c r="KO16" t="s">
        <v>4</v>
      </c>
      <c r="KP16" t="s">
        <v>5</v>
      </c>
      <c r="KQ16" t="s">
        <v>6</v>
      </c>
      <c r="KR16" t="s">
        <v>7</v>
      </c>
      <c r="KS16" t="s">
        <v>2</v>
      </c>
      <c r="KT16" t="s">
        <v>0</v>
      </c>
      <c r="KU16" t="s">
        <v>3</v>
      </c>
      <c r="KV16" s="21" t="s">
        <v>4</v>
      </c>
      <c r="KW16" s="21" t="s">
        <v>5</v>
      </c>
      <c r="KX16" s="24" t="s">
        <v>138</v>
      </c>
      <c r="KY16" s="21" t="s">
        <v>7</v>
      </c>
      <c r="KZ16" s="21" t="s">
        <v>2</v>
      </c>
      <c r="LA16" s="21" t="s">
        <v>0</v>
      </c>
      <c r="LB16" s="21" t="s">
        <v>3</v>
      </c>
      <c r="LC16" s="21" t="s">
        <v>4</v>
      </c>
      <c r="LD16" s="21" t="s">
        <v>5</v>
      </c>
      <c r="LE16" s="21" t="s">
        <v>6</v>
      </c>
      <c r="LF16" s="21" t="s">
        <v>7</v>
      </c>
      <c r="LG16" s="21" t="s">
        <v>2</v>
      </c>
      <c r="LH16" s="21" t="s">
        <v>0</v>
      </c>
      <c r="LI16" s="21" t="s">
        <v>3</v>
      </c>
      <c r="LJ16" s="21" t="s">
        <v>4</v>
      </c>
      <c r="LK16" s="21" t="s">
        <v>5</v>
      </c>
      <c r="LL16" s="21" t="s">
        <v>6</v>
      </c>
      <c r="LM16" s="21" t="s">
        <v>7</v>
      </c>
      <c r="LN16" s="21" t="s">
        <v>2</v>
      </c>
      <c r="LO16" s="21" t="s">
        <v>0</v>
      </c>
      <c r="LP16" s="21" t="s">
        <v>3</v>
      </c>
      <c r="LQ16" s="21" t="s">
        <v>4</v>
      </c>
      <c r="LR16" s="48" t="s">
        <v>137</v>
      </c>
      <c r="LS16" s="21" t="s">
        <v>6</v>
      </c>
      <c r="LT16" s="21" t="s">
        <v>7</v>
      </c>
      <c r="LU16" s="21" t="s">
        <v>2</v>
      </c>
      <c r="LV16" s="21" t="s">
        <v>0</v>
      </c>
      <c r="LW16" s="21" t="s">
        <v>3</v>
      </c>
      <c r="LX16" s="152" t="s">
        <v>4</v>
      </c>
      <c r="LY16" s="152" t="s">
        <v>5</v>
      </c>
      <c r="LZ16" t="s">
        <v>6</v>
      </c>
      <c r="MA16" t="s">
        <v>7</v>
      </c>
      <c r="MB16" t="s">
        <v>2</v>
      </c>
      <c r="MC16" t="s">
        <v>0</v>
      </c>
      <c r="MD16" t="s">
        <v>3</v>
      </c>
      <c r="ME16" t="s">
        <v>4</v>
      </c>
      <c r="MF16" t="s">
        <v>5</v>
      </c>
      <c r="MG16" t="s">
        <v>6</v>
      </c>
      <c r="MH16" t="s">
        <v>7</v>
      </c>
      <c r="MI16" t="s">
        <v>2</v>
      </c>
      <c r="MJ16" t="s">
        <v>0</v>
      </c>
      <c r="MK16" t="s">
        <v>3</v>
      </c>
      <c r="ML16" t="s">
        <v>4</v>
      </c>
      <c r="MM16" t="s">
        <v>5</v>
      </c>
      <c r="MN16" t="s">
        <v>6</v>
      </c>
      <c r="MO16" t="s">
        <v>7</v>
      </c>
      <c r="MP16" t="s">
        <v>2</v>
      </c>
      <c r="MQ16" t="s">
        <v>0</v>
      </c>
      <c r="MR16" t="s">
        <v>3</v>
      </c>
      <c r="MS16" t="s">
        <v>4</v>
      </c>
      <c r="MT16" t="s">
        <v>5</v>
      </c>
      <c r="MU16" t="s">
        <v>6</v>
      </c>
      <c r="MV16" s="18" t="s">
        <v>60</v>
      </c>
      <c r="MW16" t="s">
        <v>2</v>
      </c>
      <c r="MX16" t="s">
        <v>0</v>
      </c>
      <c r="MY16" t="s">
        <v>3</v>
      </c>
      <c r="MZ16" t="s">
        <v>4</v>
      </c>
      <c r="NA16" t="s">
        <v>5</v>
      </c>
      <c r="NB16" s="141" t="s">
        <v>138</v>
      </c>
      <c r="NC16" s="141" t="s">
        <v>7</v>
      </c>
      <c r="ND16" s="142" t="s">
        <v>2</v>
      </c>
      <c r="NE16" s="141" t="s">
        <v>0</v>
      </c>
      <c r="NF16" s="141" t="s">
        <v>3</v>
      </c>
      <c r="NG16" s="141" t="s">
        <v>4</v>
      </c>
      <c r="NH16" s="148" t="s">
        <v>5</v>
      </c>
      <c r="NI16" s="148" t="s">
        <v>6</v>
      </c>
      <c r="NJ16" s="148" t="s">
        <v>7</v>
      </c>
      <c r="NK16" s="148" t="s">
        <v>2</v>
      </c>
      <c r="NL16" s="148" t="s">
        <v>0</v>
      </c>
      <c r="NM16" s="148" t="s">
        <v>3</v>
      </c>
      <c r="NN16" s="148" t="s">
        <v>4</v>
      </c>
      <c r="NO16" s="148" t="s">
        <v>5</v>
      </c>
      <c r="NP16" s="148" t="s">
        <v>6</v>
      </c>
      <c r="NQ16" s="148" t="s">
        <v>7</v>
      </c>
      <c r="NR16" s="148" t="s">
        <v>2</v>
      </c>
      <c r="NS16" s="148" t="s">
        <v>0</v>
      </c>
      <c r="NT16" s="148" t="s">
        <v>3</v>
      </c>
      <c r="NU16" s="148" t="s">
        <v>4</v>
      </c>
      <c r="NV16" s="148" t="s">
        <v>5</v>
      </c>
      <c r="NW16" s="148" t="s">
        <v>6</v>
      </c>
      <c r="NX16" s="149" t="s">
        <v>60</v>
      </c>
      <c r="NY16" s="148" t="s">
        <v>2</v>
      </c>
      <c r="NZ16" s="148" t="s">
        <v>0</v>
      </c>
      <c r="OA16" s="148" t="s">
        <v>3</v>
      </c>
      <c r="OB16" s="148" t="s">
        <v>4</v>
      </c>
      <c r="OC16" s="148" t="s">
        <v>5</v>
      </c>
      <c r="OD16" s="148" t="s">
        <v>6</v>
      </c>
      <c r="OE16" s="148" t="s">
        <v>7</v>
      </c>
      <c r="OF16" s="148" t="s">
        <v>2</v>
      </c>
      <c r="OG16" s="148" t="s">
        <v>0</v>
      </c>
      <c r="OH16" s="148" t="s">
        <v>3</v>
      </c>
      <c r="OI16" s="148" t="s">
        <v>4</v>
      </c>
      <c r="OJ16" s="21" t="s">
        <v>5</v>
      </c>
      <c r="OK16" s="21" t="s">
        <v>6</v>
      </c>
      <c r="OL16" s="21" t="s">
        <v>7</v>
      </c>
      <c r="OM16" s="21" t="s">
        <v>2</v>
      </c>
      <c r="ON16" s="21" t="s">
        <v>0</v>
      </c>
      <c r="OO16" s="21" t="s">
        <v>3</v>
      </c>
      <c r="OP16" s="21" t="s">
        <v>4</v>
      </c>
      <c r="OQ16" s="21" t="s">
        <v>5</v>
      </c>
      <c r="OR16" s="21" t="s">
        <v>6</v>
      </c>
      <c r="OS16" s="21" t="s">
        <v>7</v>
      </c>
      <c r="OT16" s="21" t="s">
        <v>2</v>
      </c>
      <c r="OU16" s="21" t="s">
        <v>0</v>
      </c>
      <c r="OV16" s="21" t="s">
        <v>3</v>
      </c>
      <c r="OW16" s="21" t="s">
        <v>4</v>
      </c>
      <c r="OX16" s="21" t="s">
        <v>5</v>
      </c>
      <c r="OY16" s="21" t="s">
        <v>6</v>
      </c>
      <c r="OZ16" s="21" t="s">
        <v>7</v>
      </c>
      <c r="PA16" s="21" t="s">
        <v>2</v>
      </c>
      <c r="PB16" s="21" t="s">
        <v>0</v>
      </c>
      <c r="PC16" s="21" t="s">
        <v>3</v>
      </c>
      <c r="PD16" s="21" t="s">
        <v>4</v>
      </c>
      <c r="PE16" s="21" t="s">
        <v>5</v>
      </c>
      <c r="PF16" s="48" t="s">
        <v>138</v>
      </c>
      <c r="PG16" s="21" t="s">
        <v>7</v>
      </c>
      <c r="PH16" s="21" t="s">
        <v>2</v>
      </c>
      <c r="PI16" s="21" t="s">
        <v>0</v>
      </c>
      <c r="PJ16" s="21" t="s">
        <v>3</v>
      </c>
      <c r="PK16" s="21" t="s">
        <v>4</v>
      </c>
      <c r="PL16" s="21" t="s">
        <v>5</v>
      </c>
      <c r="PM16" s="148" t="s">
        <v>6</v>
      </c>
      <c r="PN16" s="148" t="s">
        <v>7</v>
      </c>
      <c r="PO16" s="148" t="s">
        <v>2</v>
      </c>
      <c r="PP16" s="148" t="s">
        <v>0</v>
      </c>
      <c r="PQ16" s="148" t="s">
        <v>3</v>
      </c>
      <c r="PR16" s="148" t="s">
        <v>4</v>
      </c>
      <c r="PS16" s="148" t="s">
        <v>5</v>
      </c>
      <c r="PT16" s="148" t="s">
        <v>6</v>
      </c>
      <c r="PU16" s="148" t="s">
        <v>7</v>
      </c>
      <c r="PV16" s="148" t="s">
        <v>2</v>
      </c>
      <c r="PW16" s="148" t="s">
        <v>0</v>
      </c>
      <c r="PX16" s="148" t="s">
        <v>3</v>
      </c>
      <c r="PY16" s="148" t="s">
        <v>4</v>
      </c>
      <c r="PZ16" s="148" t="s">
        <v>5</v>
      </c>
      <c r="QA16" s="148" t="s">
        <v>6</v>
      </c>
      <c r="QB16" s="148" t="s">
        <v>7</v>
      </c>
      <c r="QC16" s="148" t="s">
        <v>2</v>
      </c>
      <c r="QD16" s="148" t="s">
        <v>0</v>
      </c>
      <c r="QE16" s="148" t="s">
        <v>3</v>
      </c>
      <c r="QF16" s="148" t="s">
        <v>4</v>
      </c>
      <c r="QG16" s="151" t="s">
        <v>137</v>
      </c>
      <c r="QH16" s="148" t="s">
        <v>6</v>
      </c>
      <c r="QI16" s="148" t="s">
        <v>7</v>
      </c>
      <c r="QJ16" s="148" t="s">
        <v>2</v>
      </c>
      <c r="QK16" s="148" t="s">
        <v>0</v>
      </c>
      <c r="QL16" s="148" t="s">
        <v>3</v>
      </c>
      <c r="QM16" s="148" t="s">
        <v>4</v>
      </c>
      <c r="QN16" s="148" t="s">
        <v>5</v>
      </c>
      <c r="QO16" s="148" t="s">
        <v>6</v>
      </c>
      <c r="QP16" s="148" t="s">
        <v>7</v>
      </c>
      <c r="QQ16" s="148" t="s">
        <v>2</v>
      </c>
      <c r="QR16" s="148"/>
    </row>
    <row r="17" spans="1:459" ht="15" customHeight="1" x14ac:dyDescent="0.2">
      <c r="A17" s="20">
        <v>2024</v>
      </c>
      <c r="B17" s="19">
        <v>13</v>
      </c>
      <c r="C17" s="148">
        <v>1</v>
      </c>
      <c r="D17" s="148">
        <v>2</v>
      </c>
      <c r="E17" s="148">
        <v>3</v>
      </c>
      <c r="F17" s="148">
        <v>4</v>
      </c>
      <c r="G17" s="148">
        <v>5</v>
      </c>
      <c r="H17" s="148">
        <v>6</v>
      </c>
      <c r="I17" s="148">
        <v>7</v>
      </c>
      <c r="J17" s="148">
        <v>8</v>
      </c>
      <c r="K17" s="148">
        <v>9</v>
      </c>
      <c r="L17" s="148">
        <v>10</v>
      </c>
      <c r="M17" s="148">
        <v>11</v>
      </c>
      <c r="N17" s="148">
        <v>12</v>
      </c>
      <c r="O17" s="148">
        <v>13</v>
      </c>
      <c r="P17" s="148">
        <v>14</v>
      </c>
      <c r="Q17" s="148">
        <v>15</v>
      </c>
      <c r="R17" s="148">
        <v>16</v>
      </c>
      <c r="S17" s="148">
        <v>17</v>
      </c>
      <c r="T17" s="148">
        <v>18</v>
      </c>
      <c r="U17" s="148">
        <v>19</v>
      </c>
      <c r="V17" s="148">
        <v>20</v>
      </c>
      <c r="W17" s="148">
        <v>21</v>
      </c>
      <c r="X17" s="148">
        <v>22</v>
      </c>
      <c r="Y17" s="149">
        <v>23</v>
      </c>
      <c r="Z17" s="148">
        <v>24</v>
      </c>
      <c r="AA17" s="148">
        <v>25</v>
      </c>
      <c r="AB17" s="148">
        <v>26</v>
      </c>
      <c r="AC17" s="148">
        <v>27</v>
      </c>
      <c r="AD17" s="148">
        <v>28</v>
      </c>
      <c r="AE17" s="148">
        <v>29</v>
      </c>
      <c r="AF17" s="148">
        <v>30</v>
      </c>
      <c r="AG17" s="148">
        <v>31</v>
      </c>
      <c r="AH17" s="21">
        <v>1</v>
      </c>
      <c r="AI17" s="21">
        <v>2</v>
      </c>
      <c r="AJ17" s="21">
        <v>3</v>
      </c>
      <c r="AK17" s="21">
        <v>4</v>
      </c>
      <c r="AL17" s="21">
        <v>5</v>
      </c>
      <c r="AM17" s="21">
        <v>6</v>
      </c>
      <c r="AN17" s="21">
        <v>7</v>
      </c>
      <c r="AO17" s="21">
        <v>8</v>
      </c>
      <c r="AP17" s="21">
        <v>9</v>
      </c>
      <c r="AQ17" s="21">
        <v>10</v>
      </c>
      <c r="AR17" s="21">
        <v>11</v>
      </c>
      <c r="AS17" s="21">
        <v>12</v>
      </c>
      <c r="AT17" s="21">
        <v>13</v>
      </c>
      <c r="AU17" s="21">
        <v>14</v>
      </c>
      <c r="AV17" s="21">
        <v>15</v>
      </c>
      <c r="AW17" s="21">
        <v>16</v>
      </c>
      <c r="AX17" s="21">
        <v>17</v>
      </c>
      <c r="AY17" s="21">
        <v>18</v>
      </c>
      <c r="AZ17" s="21">
        <v>19</v>
      </c>
      <c r="BA17" s="21">
        <v>20</v>
      </c>
      <c r="BB17" s="21">
        <v>21</v>
      </c>
      <c r="BC17" s="21">
        <v>22</v>
      </c>
      <c r="BD17" s="21">
        <v>23</v>
      </c>
      <c r="BE17" s="21">
        <v>24</v>
      </c>
      <c r="BF17" s="21">
        <v>25</v>
      </c>
      <c r="BG17" s="21">
        <v>26</v>
      </c>
      <c r="BH17" s="21">
        <v>27</v>
      </c>
      <c r="BI17" s="21">
        <v>28</v>
      </c>
      <c r="BJ17" s="21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21">
        <v>1</v>
      </c>
      <c r="CQ17" s="21">
        <v>2</v>
      </c>
      <c r="CR17" s="21">
        <v>3</v>
      </c>
      <c r="CS17" s="21">
        <v>4</v>
      </c>
      <c r="CT17" s="21">
        <v>5</v>
      </c>
      <c r="CU17" s="21">
        <v>6</v>
      </c>
      <c r="CV17" s="21">
        <v>7</v>
      </c>
      <c r="CW17" s="21">
        <v>8</v>
      </c>
      <c r="CX17" s="21">
        <v>9</v>
      </c>
      <c r="CY17" s="21">
        <v>10</v>
      </c>
      <c r="CZ17" s="21">
        <v>11</v>
      </c>
      <c r="DA17" s="21">
        <v>12</v>
      </c>
      <c r="DB17" s="21">
        <v>13</v>
      </c>
      <c r="DC17" s="21">
        <v>14</v>
      </c>
      <c r="DD17" s="21">
        <v>15</v>
      </c>
      <c r="DE17" s="21">
        <v>16</v>
      </c>
      <c r="DF17" s="21">
        <v>17</v>
      </c>
      <c r="DG17" s="21">
        <v>18</v>
      </c>
      <c r="DH17" s="21">
        <v>19</v>
      </c>
      <c r="DI17" s="21">
        <v>20</v>
      </c>
      <c r="DJ17" s="21">
        <v>21</v>
      </c>
      <c r="DK17" s="21">
        <v>22</v>
      </c>
      <c r="DL17" s="21">
        <v>23</v>
      </c>
      <c r="DM17" s="21">
        <v>24</v>
      </c>
      <c r="DN17" s="21">
        <v>25</v>
      </c>
      <c r="DO17" s="21">
        <v>26</v>
      </c>
      <c r="DP17" s="21">
        <v>27</v>
      </c>
      <c r="DQ17" s="21">
        <v>28</v>
      </c>
      <c r="DR17" s="21">
        <v>29</v>
      </c>
      <c r="DS17" s="21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1">
        <v>1</v>
      </c>
      <c r="EZ17" s="21">
        <v>2</v>
      </c>
      <c r="FA17" s="21">
        <v>3</v>
      </c>
      <c r="FB17" s="21">
        <v>4</v>
      </c>
      <c r="FC17" s="21">
        <v>5</v>
      </c>
      <c r="FD17" s="21">
        <v>6</v>
      </c>
      <c r="FE17" s="21">
        <v>7</v>
      </c>
      <c r="FF17" s="21">
        <v>8</v>
      </c>
      <c r="FG17" s="21">
        <v>9</v>
      </c>
      <c r="FH17" s="21">
        <v>10</v>
      </c>
      <c r="FI17" s="21">
        <v>11</v>
      </c>
      <c r="FJ17" s="21">
        <v>12</v>
      </c>
      <c r="FK17" s="21">
        <v>13</v>
      </c>
      <c r="FL17" s="21">
        <v>14</v>
      </c>
      <c r="FM17" s="21">
        <v>15</v>
      </c>
      <c r="FN17" s="21">
        <v>16</v>
      </c>
      <c r="FO17" s="21">
        <v>17</v>
      </c>
      <c r="FP17" s="21">
        <v>18</v>
      </c>
      <c r="FQ17" s="21">
        <v>19</v>
      </c>
      <c r="FR17" s="21">
        <v>20</v>
      </c>
      <c r="FS17" s="21">
        <v>21</v>
      </c>
      <c r="FT17" s="21">
        <v>22</v>
      </c>
      <c r="FU17" s="21">
        <v>23</v>
      </c>
      <c r="FV17" s="21">
        <v>24</v>
      </c>
      <c r="FW17" s="21">
        <v>25</v>
      </c>
      <c r="FX17" s="21">
        <v>26</v>
      </c>
      <c r="FY17" s="21">
        <v>27</v>
      </c>
      <c r="FZ17" s="21">
        <v>28</v>
      </c>
      <c r="GA17" s="21">
        <v>29</v>
      </c>
      <c r="GB17" s="21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1">
        <v>1</v>
      </c>
      <c r="HI17" s="21">
        <v>2</v>
      </c>
      <c r="HJ17" s="21">
        <v>3</v>
      </c>
      <c r="HK17" s="21">
        <v>4</v>
      </c>
      <c r="HL17" s="21">
        <v>5</v>
      </c>
      <c r="HM17" s="21">
        <v>6</v>
      </c>
      <c r="HN17" s="21">
        <v>7</v>
      </c>
      <c r="HO17" s="21">
        <v>8</v>
      </c>
      <c r="HP17" s="21">
        <v>9</v>
      </c>
      <c r="HQ17" s="21">
        <v>10</v>
      </c>
      <c r="HR17" s="21">
        <v>11</v>
      </c>
      <c r="HS17" s="21">
        <v>12</v>
      </c>
      <c r="HT17" s="141">
        <v>13</v>
      </c>
      <c r="HU17" s="141">
        <v>14</v>
      </c>
      <c r="HV17" s="141">
        <v>15</v>
      </c>
      <c r="HW17" s="21">
        <v>16</v>
      </c>
      <c r="HX17" s="21">
        <v>17</v>
      </c>
      <c r="HY17" s="21">
        <v>18</v>
      </c>
      <c r="HZ17" s="21">
        <v>19</v>
      </c>
      <c r="IA17" s="21">
        <v>20</v>
      </c>
      <c r="IB17" s="21">
        <v>21</v>
      </c>
      <c r="IC17" s="21">
        <v>22</v>
      </c>
      <c r="ID17" s="21">
        <v>23</v>
      </c>
      <c r="IE17" s="21">
        <v>24</v>
      </c>
      <c r="IF17" s="21">
        <v>25</v>
      </c>
      <c r="IG17" s="21">
        <v>26</v>
      </c>
      <c r="IH17" s="21">
        <v>27</v>
      </c>
      <c r="II17" s="21">
        <v>28</v>
      </c>
      <c r="IJ17" s="21">
        <v>29</v>
      </c>
      <c r="IK17" s="21">
        <v>30</v>
      </c>
      <c r="IL17" s="21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21">
        <v>1</v>
      </c>
      <c r="JR17" s="21">
        <v>2</v>
      </c>
      <c r="JS17" s="21">
        <v>3</v>
      </c>
      <c r="JT17" s="21">
        <v>4</v>
      </c>
      <c r="JU17" s="21">
        <v>5</v>
      </c>
      <c r="JV17" s="21">
        <v>6</v>
      </c>
      <c r="JW17" s="21">
        <v>7</v>
      </c>
      <c r="JX17" s="21">
        <v>8</v>
      </c>
      <c r="JY17" s="21">
        <v>9</v>
      </c>
      <c r="JZ17" s="21">
        <v>10</v>
      </c>
      <c r="KA17" s="21">
        <v>11</v>
      </c>
      <c r="KB17" s="21">
        <v>12</v>
      </c>
      <c r="KC17" s="21">
        <v>13</v>
      </c>
      <c r="KD17" s="21">
        <v>14</v>
      </c>
      <c r="KE17" s="21">
        <v>15</v>
      </c>
      <c r="KF17" s="21">
        <v>16</v>
      </c>
      <c r="KG17" s="21">
        <v>17</v>
      </c>
      <c r="KH17" s="21">
        <v>18</v>
      </c>
      <c r="KI17" s="21">
        <v>19</v>
      </c>
      <c r="KJ17" s="21">
        <v>20</v>
      </c>
      <c r="KK17" s="21">
        <v>21</v>
      </c>
      <c r="KL17" s="21">
        <v>22</v>
      </c>
      <c r="KM17" s="21">
        <v>23</v>
      </c>
      <c r="KN17" s="21">
        <v>24</v>
      </c>
      <c r="KO17" s="21">
        <v>25</v>
      </c>
      <c r="KP17" s="21">
        <v>26</v>
      </c>
      <c r="KQ17" s="21">
        <v>27</v>
      </c>
      <c r="KR17" s="21">
        <v>28</v>
      </c>
      <c r="KS17" s="21">
        <v>29</v>
      </c>
      <c r="KT17" s="21">
        <v>30</v>
      </c>
      <c r="KU17" s="21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18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1">
        <v>29</v>
      </c>
      <c r="LY17" s="1">
        <v>30</v>
      </c>
      <c r="LZ17" s="21">
        <v>1</v>
      </c>
      <c r="MA17" s="21">
        <v>2</v>
      </c>
      <c r="MB17" s="21">
        <v>3</v>
      </c>
      <c r="MC17" s="21">
        <v>4</v>
      </c>
      <c r="MD17" s="21">
        <v>5</v>
      </c>
      <c r="ME17" s="21">
        <v>6</v>
      </c>
      <c r="MF17" s="21">
        <v>7</v>
      </c>
      <c r="MG17" s="21">
        <v>8</v>
      </c>
      <c r="MH17" s="21">
        <v>9</v>
      </c>
      <c r="MI17" s="21">
        <v>10</v>
      </c>
      <c r="MJ17" s="21">
        <v>11</v>
      </c>
      <c r="MK17" s="21">
        <v>12</v>
      </c>
      <c r="ML17" s="21">
        <v>13</v>
      </c>
      <c r="MM17" s="21">
        <v>14</v>
      </c>
      <c r="MN17" s="21">
        <v>15</v>
      </c>
      <c r="MO17" s="21">
        <v>16</v>
      </c>
      <c r="MP17" s="21">
        <v>17</v>
      </c>
      <c r="MQ17" s="21">
        <v>18</v>
      </c>
      <c r="MR17" s="21">
        <v>19</v>
      </c>
      <c r="MS17" s="21">
        <v>20</v>
      </c>
      <c r="MT17" s="21">
        <v>21</v>
      </c>
      <c r="MU17" s="21">
        <v>22</v>
      </c>
      <c r="MV17" s="21">
        <v>23</v>
      </c>
      <c r="MW17" s="21">
        <v>24</v>
      </c>
      <c r="MX17" s="21">
        <v>25</v>
      </c>
      <c r="MY17" s="21">
        <v>26</v>
      </c>
      <c r="MZ17" s="21">
        <v>27</v>
      </c>
      <c r="NA17" s="21">
        <v>28</v>
      </c>
      <c r="NB17" s="141">
        <v>29</v>
      </c>
      <c r="NC17" s="141">
        <v>30</v>
      </c>
      <c r="ND17" s="142">
        <v>31</v>
      </c>
      <c r="NE17" s="141">
        <v>1</v>
      </c>
      <c r="NF17" s="141">
        <v>2</v>
      </c>
      <c r="NG17" s="141">
        <v>3</v>
      </c>
      <c r="NH17" s="21">
        <v>4</v>
      </c>
      <c r="NI17" s="21">
        <v>5</v>
      </c>
      <c r="NJ17" s="21">
        <v>6</v>
      </c>
      <c r="NK17" s="21">
        <v>7</v>
      </c>
      <c r="NL17" s="21">
        <v>8</v>
      </c>
      <c r="NM17" s="21">
        <v>9</v>
      </c>
      <c r="NN17" s="21">
        <v>10</v>
      </c>
      <c r="NO17" s="21">
        <v>11</v>
      </c>
      <c r="NP17" s="21">
        <v>12</v>
      </c>
      <c r="NQ17" s="21">
        <v>13</v>
      </c>
      <c r="NR17" s="21">
        <v>14</v>
      </c>
      <c r="NS17" s="21">
        <v>15</v>
      </c>
      <c r="NT17" s="21">
        <v>16</v>
      </c>
      <c r="NU17" s="21">
        <v>17</v>
      </c>
      <c r="NV17" s="21">
        <v>18</v>
      </c>
      <c r="NW17" s="21">
        <v>19</v>
      </c>
      <c r="NX17" s="21">
        <v>20</v>
      </c>
      <c r="NY17" s="21">
        <v>21</v>
      </c>
      <c r="NZ17" s="21">
        <v>22</v>
      </c>
      <c r="OA17" s="24">
        <v>23</v>
      </c>
      <c r="OB17" s="21">
        <v>24</v>
      </c>
      <c r="OC17" s="21">
        <v>25</v>
      </c>
      <c r="OD17" s="21">
        <v>26</v>
      </c>
      <c r="OE17" s="21">
        <v>27</v>
      </c>
      <c r="OF17" s="21">
        <v>28</v>
      </c>
      <c r="OG17" s="21">
        <v>29</v>
      </c>
      <c r="OH17" s="21">
        <v>30</v>
      </c>
      <c r="OI17" s="21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18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21">
        <v>1</v>
      </c>
      <c r="PN17" s="21">
        <v>2</v>
      </c>
      <c r="PO17" s="21">
        <v>3</v>
      </c>
      <c r="PP17" s="21">
        <v>4</v>
      </c>
      <c r="PQ17" s="21">
        <v>5</v>
      </c>
      <c r="PR17" s="21">
        <v>6</v>
      </c>
      <c r="PS17" s="21">
        <v>7</v>
      </c>
      <c r="PT17" s="21">
        <v>8</v>
      </c>
      <c r="PU17" s="21">
        <v>9</v>
      </c>
      <c r="PV17" s="21">
        <v>10</v>
      </c>
      <c r="PW17" s="21">
        <v>11</v>
      </c>
      <c r="PX17" s="21">
        <v>12</v>
      </c>
      <c r="PY17" s="21">
        <v>13</v>
      </c>
      <c r="PZ17" s="21">
        <v>14</v>
      </c>
      <c r="QA17" s="21">
        <v>15</v>
      </c>
      <c r="QB17" s="21">
        <v>16</v>
      </c>
      <c r="QC17" s="21">
        <v>17</v>
      </c>
      <c r="QD17" s="21">
        <v>18</v>
      </c>
      <c r="QE17" s="21">
        <v>19</v>
      </c>
      <c r="QF17" s="21">
        <v>20</v>
      </c>
      <c r="QG17" s="21">
        <v>21</v>
      </c>
      <c r="QH17" s="21">
        <v>22</v>
      </c>
      <c r="QI17" s="24">
        <v>23</v>
      </c>
      <c r="QJ17" s="21">
        <v>24</v>
      </c>
      <c r="QK17" s="21">
        <v>25</v>
      </c>
      <c r="QL17" s="21">
        <v>26</v>
      </c>
      <c r="QM17" s="21">
        <v>27</v>
      </c>
      <c r="QN17" s="21">
        <v>28</v>
      </c>
      <c r="QO17" s="21">
        <v>29</v>
      </c>
      <c r="QP17" s="21">
        <v>30</v>
      </c>
      <c r="QQ17" s="21">
        <v>31</v>
      </c>
    </row>
    <row r="18" spans="1:459" ht="15" customHeight="1" x14ac:dyDescent="0.2">
      <c r="A18" s="20"/>
      <c r="B18" s="19">
        <v>14</v>
      </c>
      <c r="C18" s="148" t="s">
        <v>0</v>
      </c>
      <c r="D18" s="148" t="s">
        <v>3</v>
      </c>
      <c r="E18" s="148" t="s">
        <v>4</v>
      </c>
      <c r="F18" s="148" t="s">
        <v>5</v>
      </c>
      <c r="G18" s="148" t="s">
        <v>6</v>
      </c>
      <c r="H18" s="148" t="s">
        <v>7</v>
      </c>
      <c r="I18" s="148" t="s">
        <v>2</v>
      </c>
      <c r="J18" s="148" t="s">
        <v>0</v>
      </c>
      <c r="K18" s="148" t="s">
        <v>3</v>
      </c>
      <c r="L18" s="148" t="s">
        <v>4</v>
      </c>
      <c r="M18" s="148" t="s">
        <v>5</v>
      </c>
      <c r="N18" s="148" t="s">
        <v>6</v>
      </c>
      <c r="O18" s="148" t="s">
        <v>7</v>
      </c>
      <c r="P18" s="148" t="s">
        <v>2</v>
      </c>
      <c r="Q18" s="148" t="s">
        <v>0</v>
      </c>
      <c r="R18" s="148" t="s">
        <v>3</v>
      </c>
      <c r="S18" s="148" t="s">
        <v>4</v>
      </c>
      <c r="T18" s="148" t="s">
        <v>5</v>
      </c>
      <c r="U18" s="148" t="s">
        <v>6</v>
      </c>
      <c r="V18" s="149" t="s">
        <v>60</v>
      </c>
      <c r="W18" s="148" t="s">
        <v>2</v>
      </c>
      <c r="X18" s="148" t="s">
        <v>0</v>
      </c>
      <c r="Y18" s="148" t="s">
        <v>3</v>
      </c>
      <c r="Z18" s="148" t="s">
        <v>4</v>
      </c>
      <c r="AA18" s="148" t="s">
        <v>5</v>
      </c>
      <c r="AB18" s="148" t="s">
        <v>6</v>
      </c>
      <c r="AC18" s="148" t="s">
        <v>7</v>
      </c>
      <c r="AD18" s="148" t="s">
        <v>2</v>
      </c>
      <c r="AE18" s="148" t="s">
        <v>0</v>
      </c>
      <c r="AF18" s="148" t="s">
        <v>3</v>
      </c>
      <c r="AG18" s="148" t="s">
        <v>4</v>
      </c>
      <c r="AH18" s="21" t="s">
        <v>5</v>
      </c>
      <c r="AI18" s="21" t="s">
        <v>6</v>
      </c>
      <c r="AJ18" s="21" t="s">
        <v>7</v>
      </c>
      <c r="AK18" s="21" t="s">
        <v>2</v>
      </c>
      <c r="AL18" s="21" t="s">
        <v>0</v>
      </c>
      <c r="AM18" s="21" t="s">
        <v>3</v>
      </c>
      <c r="AN18" s="21" t="s">
        <v>4</v>
      </c>
      <c r="AO18" s="21" t="s">
        <v>5</v>
      </c>
      <c r="AP18" s="21" t="s">
        <v>6</v>
      </c>
      <c r="AQ18" s="21" t="s">
        <v>7</v>
      </c>
      <c r="AR18" s="21" t="s">
        <v>2</v>
      </c>
      <c r="AS18" s="21" t="s">
        <v>0</v>
      </c>
      <c r="AT18" s="21" t="s">
        <v>3</v>
      </c>
      <c r="AU18" s="21" t="s">
        <v>4</v>
      </c>
      <c r="AV18" s="21" t="s">
        <v>5</v>
      </c>
      <c r="AW18" s="21" t="s">
        <v>6</v>
      </c>
      <c r="AX18" s="21" t="s">
        <v>7</v>
      </c>
      <c r="AY18" s="21" t="s">
        <v>2</v>
      </c>
      <c r="AZ18" s="21" t="s">
        <v>0</v>
      </c>
      <c r="BA18" s="21" t="s">
        <v>3</v>
      </c>
      <c r="BB18" s="21" t="s">
        <v>4</v>
      </c>
      <c r="BC18" s="21" t="s">
        <v>5</v>
      </c>
      <c r="BD18" s="48" t="s">
        <v>138</v>
      </c>
      <c r="BE18" s="21" t="s">
        <v>7</v>
      </c>
      <c r="BF18" s="21" t="s">
        <v>2</v>
      </c>
      <c r="BG18" s="21" t="s">
        <v>0</v>
      </c>
      <c r="BH18" s="21" t="s">
        <v>3</v>
      </c>
      <c r="BI18" s="21" t="s">
        <v>4</v>
      </c>
      <c r="BJ18" s="21" t="s">
        <v>5</v>
      </c>
      <c r="BK18" s="148" t="s">
        <v>6</v>
      </c>
      <c r="BL18" s="148" t="s">
        <v>7</v>
      </c>
      <c r="BM18" s="148" t="s">
        <v>2</v>
      </c>
      <c r="BN18" s="148" t="s">
        <v>0</v>
      </c>
      <c r="BO18" s="148" t="s">
        <v>3</v>
      </c>
      <c r="BP18" s="148" t="s">
        <v>4</v>
      </c>
      <c r="BQ18" s="148" t="s">
        <v>5</v>
      </c>
      <c r="BR18" s="148" t="s">
        <v>6</v>
      </c>
      <c r="BS18" s="148" t="s">
        <v>7</v>
      </c>
      <c r="BT18" s="148" t="s">
        <v>2</v>
      </c>
      <c r="BU18" s="148" t="s">
        <v>0</v>
      </c>
      <c r="BV18" s="148" t="s">
        <v>3</v>
      </c>
      <c r="BW18" s="148" t="s">
        <v>4</v>
      </c>
      <c r="BX18" s="148" t="s">
        <v>5</v>
      </c>
      <c r="BY18" s="148" t="s">
        <v>6</v>
      </c>
      <c r="BZ18" s="148" t="s">
        <v>7</v>
      </c>
      <c r="CA18" s="148" t="s">
        <v>2</v>
      </c>
      <c r="CB18" s="148" t="s">
        <v>0</v>
      </c>
      <c r="CC18" s="148" t="s">
        <v>3</v>
      </c>
      <c r="CD18" s="148" t="s">
        <v>4</v>
      </c>
      <c r="CE18" s="151" t="s">
        <v>137</v>
      </c>
      <c r="CF18" s="148" t="s">
        <v>6</v>
      </c>
      <c r="CG18" s="148" t="s">
        <v>7</v>
      </c>
      <c r="CH18" s="148" t="s">
        <v>2</v>
      </c>
      <c r="CI18" s="148" t="s">
        <v>0</v>
      </c>
      <c r="CJ18" s="148" t="s">
        <v>3</v>
      </c>
      <c r="CK18" s="148" t="s">
        <v>4</v>
      </c>
      <c r="CL18" s="148" t="s">
        <v>5</v>
      </c>
      <c r="CM18" s="148" t="s">
        <v>6</v>
      </c>
      <c r="CN18" s="148" t="s">
        <v>7</v>
      </c>
      <c r="CO18" s="148" t="s">
        <v>2</v>
      </c>
      <c r="CP18" s="21" t="s">
        <v>0</v>
      </c>
      <c r="CQ18" s="21" t="s">
        <v>3</v>
      </c>
      <c r="CR18" s="21" t="s">
        <v>4</v>
      </c>
      <c r="CS18" s="21" t="s">
        <v>5</v>
      </c>
      <c r="CT18" s="21" t="s">
        <v>6</v>
      </c>
      <c r="CU18" s="21" t="s">
        <v>7</v>
      </c>
      <c r="CV18" s="21" t="s">
        <v>2</v>
      </c>
      <c r="CW18" s="21" t="s">
        <v>0</v>
      </c>
      <c r="CX18" s="21" t="s">
        <v>3</v>
      </c>
      <c r="CY18" s="21" t="s">
        <v>4</v>
      </c>
      <c r="CZ18" s="21" t="s">
        <v>5</v>
      </c>
      <c r="DA18" s="21" t="s">
        <v>6</v>
      </c>
      <c r="DB18" s="21" t="s">
        <v>7</v>
      </c>
      <c r="DC18" s="21" t="s">
        <v>2</v>
      </c>
      <c r="DD18" s="21" t="s">
        <v>0</v>
      </c>
      <c r="DE18" s="21" t="s">
        <v>3</v>
      </c>
      <c r="DF18" s="21" t="s">
        <v>4</v>
      </c>
      <c r="DG18" s="21" t="s">
        <v>5</v>
      </c>
      <c r="DH18" s="21" t="s">
        <v>6</v>
      </c>
      <c r="DI18" s="21" t="s">
        <v>7</v>
      </c>
      <c r="DJ18" s="21" t="s">
        <v>2</v>
      </c>
      <c r="DK18" s="21" t="s">
        <v>0</v>
      </c>
      <c r="DL18" s="21" t="s">
        <v>3</v>
      </c>
      <c r="DM18" s="21" t="s">
        <v>4</v>
      </c>
      <c r="DN18" s="21" t="s">
        <v>5</v>
      </c>
      <c r="DO18" s="21" t="s">
        <v>6</v>
      </c>
      <c r="DP18" s="21" t="s">
        <v>7</v>
      </c>
      <c r="DQ18" s="21" t="s">
        <v>2</v>
      </c>
      <c r="DR18" s="24" t="s">
        <v>134</v>
      </c>
      <c r="DS18" s="21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8" t="s">
        <v>134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21" t="s">
        <v>7</v>
      </c>
      <c r="EZ18" s="21" t="s">
        <v>2</v>
      </c>
      <c r="FA18" s="21" t="s">
        <v>0</v>
      </c>
      <c r="FB18" s="21" t="s">
        <v>3</v>
      </c>
      <c r="FC18" s="21" t="s">
        <v>4</v>
      </c>
      <c r="FD18" s="21" t="s">
        <v>5</v>
      </c>
      <c r="FE18" s="21" t="s">
        <v>6</v>
      </c>
      <c r="FF18" s="21" t="s">
        <v>7</v>
      </c>
      <c r="FG18" s="21" t="s">
        <v>2</v>
      </c>
      <c r="FH18" s="21" t="s">
        <v>0</v>
      </c>
      <c r="FI18" s="21" t="s">
        <v>3</v>
      </c>
      <c r="FJ18" s="21" t="s">
        <v>4</v>
      </c>
      <c r="FK18" s="21" t="s">
        <v>5</v>
      </c>
      <c r="FL18" s="21" t="s">
        <v>6</v>
      </c>
      <c r="FM18" s="21" t="s">
        <v>7</v>
      </c>
      <c r="FN18" s="21" t="s">
        <v>2</v>
      </c>
      <c r="FO18" s="21" t="s">
        <v>0</v>
      </c>
      <c r="FP18" s="21" t="s">
        <v>3</v>
      </c>
      <c r="FQ18" s="21" t="s">
        <v>4</v>
      </c>
      <c r="FR18" s="21" t="s">
        <v>5</v>
      </c>
      <c r="FS18" s="21" t="s">
        <v>6</v>
      </c>
      <c r="FT18" s="21" t="s">
        <v>7</v>
      </c>
      <c r="FU18" s="21" t="s">
        <v>2</v>
      </c>
      <c r="FV18" s="21" t="s">
        <v>0</v>
      </c>
      <c r="FW18" s="21" t="s">
        <v>3</v>
      </c>
      <c r="FX18" s="21" t="s">
        <v>4</v>
      </c>
      <c r="FY18" s="21" t="s">
        <v>5</v>
      </c>
      <c r="FZ18" s="21" t="s">
        <v>6</v>
      </c>
      <c r="GA18" s="24" t="s">
        <v>60</v>
      </c>
      <c r="GB18" s="21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8" t="s">
        <v>134</v>
      </c>
      <c r="HF18" t="s">
        <v>3</v>
      </c>
      <c r="HG18" t="s">
        <v>143</v>
      </c>
      <c r="HH18" s="21" t="s">
        <v>5</v>
      </c>
      <c r="HI18" s="21" t="s">
        <v>6</v>
      </c>
      <c r="HJ18" s="21" t="s">
        <v>7</v>
      </c>
      <c r="HK18" s="21" t="s">
        <v>2</v>
      </c>
      <c r="HL18" s="21" t="s">
        <v>0</v>
      </c>
      <c r="HM18" s="21" t="s">
        <v>3</v>
      </c>
      <c r="HN18" s="21" t="s">
        <v>4</v>
      </c>
      <c r="HO18" s="21" t="s">
        <v>5</v>
      </c>
      <c r="HP18" s="21" t="s">
        <v>6</v>
      </c>
      <c r="HQ18" s="21" t="s">
        <v>7</v>
      </c>
      <c r="HR18" s="24" t="s">
        <v>58</v>
      </c>
      <c r="HS18" s="24" t="s">
        <v>134</v>
      </c>
      <c r="HT18" s="141" t="s">
        <v>135</v>
      </c>
      <c r="HU18" s="141" t="s">
        <v>136</v>
      </c>
      <c r="HV18" s="141" t="s">
        <v>137</v>
      </c>
      <c r="HW18" s="21" t="s">
        <v>6</v>
      </c>
      <c r="HX18" s="21" t="s">
        <v>7</v>
      </c>
      <c r="HY18" s="21" t="s">
        <v>2</v>
      </c>
      <c r="HZ18" s="21" t="s">
        <v>0</v>
      </c>
      <c r="IA18" s="21" t="s">
        <v>3</v>
      </c>
      <c r="IB18" s="21" t="s">
        <v>4</v>
      </c>
      <c r="IC18" s="21" t="s">
        <v>5</v>
      </c>
      <c r="ID18" s="21" t="s">
        <v>6</v>
      </c>
      <c r="IE18" s="21" t="s">
        <v>7</v>
      </c>
      <c r="IF18" s="21" t="s">
        <v>2</v>
      </c>
      <c r="IG18" s="21" t="s">
        <v>0</v>
      </c>
      <c r="IH18" s="21" t="s">
        <v>3</v>
      </c>
      <c r="II18" s="21" t="s">
        <v>4</v>
      </c>
      <c r="IJ18" s="21" t="s">
        <v>5</v>
      </c>
      <c r="IK18" s="21" t="s">
        <v>6</v>
      </c>
      <c r="IL18" s="21" t="s">
        <v>7</v>
      </c>
      <c r="IM18" t="s">
        <v>2</v>
      </c>
      <c r="IN18" t="s">
        <v>0</v>
      </c>
      <c r="IO18" t="s">
        <v>3</v>
      </c>
      <c r="IP18" t="s">
        <v>4</v>
      </c>
      <c r="IQ18" t="s">
        <v>5</v>
      </c>
      <c r="IR18" t="s">
        <v>6</v>
      </c>
      <c r="IS18" t="s">
        <v>7</v>
      </c>
      <c r="IT18" t="s">
        <v>2</v>
      </c>
      <c r="IU18" s="18" t="s">
        <v>134</v>
      </c>
      <c r="IV18" t="s">
        <v>3</v>
      </c>
      <c r="IW18" t="s">
        <v>4</v>
      </c>
      <c r="IX18" t="s">
        <v>5</v>
      </c>
      <c r="IY18" t="s">
        <v>6</v>
      </c>
      <c r="IZ18" t="s">
        <v>7</v>
      </c>
      <c r="JA18" t="s">
        <v>2</v>
      </c>
      <c r="JB18" t="s">
        <v>0</v>
      </c>
      <c r="JC18" t="s">
        <v>3</v>
      </c>
      <c r="JD18" t="s">
        <v>4</v>
      </c>
      <c r="JE18" t="s">
        <v>5</v>
      </c>
      <c r="JF18" t="s">
        <v>6</v>
      </c>
      <c r="JG18" t="s">
        <v>7</v>
      </c>
      <c r="JH18" t="s">
        <v>2</v>
      </c>
      <c r="JI18" t="s">
        <v>0</v>
      </c>
      <c r="JJ18" t="s">
        <v>3</v>
      </c>
      <c r="JK18" t="s">
        <v>4</v>
      </c>
      <c r="JL18" t="s">
        <v>5</v>
      </c>
      <c r="JM18" t="s">
        <v>6</v>
      </c>
      <c r="JN18" t="s">
        <v>7</v>
      </c>
      <c r="JO18" t="s">
        <v>2</v>
      </c>
      <c r="JP18" t="s">
        <v>0</v>
      </c>
      <c r="JQ18" s="21" t="s">
        <v>3</v>
      </c>
      <c r="JR18" s="21" t="s">
        <v>4</v>
      </c>
      <c r="JS18" s="21" t="s">
        <v>5</v>
      </c>
      <c r="JT18" s="21" t="s">
        <v>6</v>
      </c>
      <c r="JU18" s="21" t="s">
        <v>7</v>
      </c>
      <c r="JV18" s="21" t="s">
        <v>2</v>
      </c>
      <c r="JW18" s="21" t="s">
        <v>0</v>
      </c>
      <c r="JX18" s="21" t="s">
        <v>3</v>
      </c>
      <c r="JY18" s="21" t="s">
        <v>4</v>
      </c>
      <c r="JZ18" s="21" t="s">
        <v>5</v>
      </c>
      <c r="KA18" s="21" t="s">
        <v>6</v>
      </c>
      <c r="KB18" s="21" t="s">
        <v>7</v>
      </c>
      <c r="KC18" s="21" t="s">
        <v>2</v>
      </c>
      <c r="KD18" s="24" t="s">
        <v>134</v>
      </c>
      <c r="KE18" s="21" t="s">
        <v>3</v>
      </c>
      <c r="KF18" s="21" t="s">
        <v>4</v>
      </c>
      <c r="KG18" s="21" t="s">
        <v>5</v>
      </c>
      <c r="KH18" s="21" t="s">
        <v>6</v>
      </c>
      <c r="KI18" s="21" t="s">
        <v>7</v>
      </c>
      <c r="KJ18" s="21" t="s">
        <v>2</v>
      </c>
      <c r="KK18" s="21" t="s">
        <v>0</v>
      </c>
      <c r="KL18" s="21" t="s">
        <v>3</v>
      </c>
      <c r="KM18" s="21" t="s">
        <v>4</v>
      </c>
      <c r="KN18" s="21" t="s">
        <v>5</v>
      </c>
      <c r="KO18" s="21" t="s">
        <v>6</v>
      </c>
      <c r="KP18" s="21" t="s">
        <v>7</v>
      </c>
      <c r="KQ18" s="21" t="s">
        <v>2</v>
      </c>
      <c r="KR18" s="21" t="s">
        <v>0</v>
      </c>
      <c r="KS18" s="21" t="s">
        <v>3</v>
      </c>
      <c r="KT18" s="21" t="s">
        <v>4</v>
      </c>
      <c r="KU18" s="21" t="s">
        <v>5</v>
      </c>
      <c r="KV18" t="s">
        <v>6</v>
      </c>
      <c r="KW18" t="s">
        <v>7</v>
      </c>
      <c r="KX18" t="s">
        <v>2</v>
      </c>
      <c r="KY18" t="s">
        <v>0</v>
      </c>
      <c r="KZ18" t="s">
        <v>3</v>
      </c>
      <c r="LA18" t="s">
        <v>4</v>
      </c>
      <c r="LB18" t="s">
        <v>5</v>
      </c>
      <c r="LC18" t="s">
        <v>6</v>
      </c>
      <c r="LD18" t="s">
        <v>7</v>
      </c>
      <c r="LE18" t="s">
        <v>2</v>
      </c>
      <c r="LF18" t="s">
        <v>0</v>
      </c>
      <c r="LG18" t="s">
        <v>3</v>
      </c>
      <c r="LH18" t="s">
        <v>4</v>
      </c>
      <c r="LI18" t="s">
        <v>5</v>
      </c>
      <c r="LJ18" t="s">
        <v>6</v>
      </c>
      <c r="LK18" t="s">
        <v>7</v>
      </c>
      <c r="LL18" t="s">
        <v>2</v>
      </c>
      <c r="LM18" t="s">
        <v>0</v>
      </c>
      <c r="LN18" t="s">
        <v>3</v>
      </c>
      <c r="LO18" t="s">
        <v>4</v>
      </c>
      <c r="LP18" t="s">
        <v>5</v>
      </c>
      <c r="LQ18" t="s">
        <v>6</v>
      </c>
      <c r="LR18" s="18" t="s">
        <v>60</v>
      </c>
      <c r="LS18" t="s">
        <v>2</v>
      </c>
      <c r="LT18" t="s">
        <v>0</v>
      </c>
      <c r="LU18" t="s">
        <v>3</v>
      </c>
      <c r="LV18" t="s">
        <v>4</v>
      </c>
      <c r="LW18" t="s">
        <v>5</v>
      </c>
      <c r="LX18" s="1" t="s">
        <v>144</v>
      </c>
      <c r="LY18" s="1" t="s">
        <v>145</v>
      </c>
      <c r="LZ18" s="21" t="s">
        <v>2</v>
      </c>
      <c r="MA18" s="21" t="s">
        <v>0</v>
      </c>
      <c r="MB18" s="21" t="s">
        <v>3</v>
      </c>
      <c r="MC18" s="21" t="s">
        <v>4</v>
      </c>
      <c r="MD18" s="21" t="s">
        <v>5</v>
      </c>
      <c r="ME18" s="21" t="s">
        <v>6</v>
      </c>
      <c r="MF18" s="21" t="s">
        <v>7</v>
      </c>
      <c r="MG18" s="21" t="s">
        <v>2</v>
      </c>
      <c r="MH18" s="21" t="s">
        <v>0</v>
      </c>
      <c r="MI18" s="21" t="s">
        <v>3</v>
      </c>
      <c r="MJ18" s="21" t="s">
        <v>4</v>
      </c>
      <c r="MK18" s="21" t="s">
        <v>5</v>
      </c>
      <c r="ML18" s="21" t="s">
        <v>6</v>
      </c>
      <c r="MM18" s="21" t="s">
        <v>7</v>
      </c>
      <c r="MN18" s="21" t="s">
        <v>2</v>
      </c>
      <c r="MO18" s="21" t="s">
        <v>0</v>
      </c>
      <c r="MP18" s="21" t="s">
        <v>3</v>
      </c>
      <c r="MQ18" s="21" t="s">
        <v>4</v>
      </c>
      <c r="MR18" s="21" t="s">
        <v>5</v>
      </c>
      <c r="MS18" s="21" t="s">
        <v>6</v>
      </c>
      <c r="MT18" s="21" t="s">
        <v>7</v>
      </c>
      <c r="MU18" s="21" t="s">
        <v>2</v>
      </c>
      <c r="MV18" s="21" t="s">
        <v>0</v>
      </c>
      <c r="MW18" s="21" t="s">
        <v>3</v>
      </c>
      <c r="MX18" s="21" t="s">
        <v>4</v>
      </c>
      <c r="MY18" s="21" t="s">
        <v>5</v>
      </c>
      <c r="MZ18" s="21" t="s">
        <v>6</v>
      </c>
      <c r="NA18" s="21" t="s">
        <v>7</v>
      </c>
      <c r="NB18" s="141" t="s">
        <v>2</v>
      </c>
      <c r="NC18" s="141" t="s">
        <v>134</v>
      </c>
      <c r="ND18" s="142" t="s">
        <v>135</v>
      </c>
      <c r="NE18" s="141" t="s">
        <v>136</v>
      </c>
      <c r="NF18" s="141" t="s">
        <v>137</v>
      </c>
      <c r="NG18" s="141" t="s">
        <v>138</v>
      </c>
      <c r="NH18" s="21" t="s">
        <v>7</v>
      </c>
      <c r="NI18" s="21" t="s">
        <v>2</v>
      </c>
      <c r="NJ18" s="21" t="s">
        <v>0</v>
      </c>
      <c r="NK18" s="21" t="s">
        <v>3</v>
      </c>
      <c r="NL18" s="21" t="s">
        <v>4</v>
      </c>
      <c r="NM18" s="21" t="s">
        <v>5</v>
      </c>
      <c r="NN18" s="21" t="s">
        <v>6</v>
      </c>
      <c r="NO18" s="21" t="s">
        <v>7</v>
      </c>
      <c r="NP18" s="21" t="s">
        <v>2</v>
      </c>
      <c r="NQ18" s="48" t="s">
        <v>134</v>
      </c>
      <c r="NR18" s="21" t="s">
        <v>3</v>
      </c>
      <c r="NS18" s="21" t="s">
        <v>4</v>
      </c>
      <c r="NT18" s="21" t="s">
        <v>5</v>
      </c>
      <c r="NU18" s="21" t="s">
        <v>6</v>
      </c>
      <c r="NV18" s="21" t="s">
        <v>7</v>
      </c>
      <c r="NW18" s="21" t="s">
        <v>2</v>
      </c>
      <c r="NX18" s="21" t="s">
        <v>0</v>
      </c>
      <c r="NY18" s="21" t="s">
        <v>3</v>
      </c>
      <c r="NZ18" s="21" t="s">
        <v>4</v>
      </c>
      <c r="OA18" s="21" t="s">
        <v>5</v>
      </c>
      <c r="OB18" s="21" t="s">
        <v>6</v>
      </c>
      <c r="OC18" s="21" t="s">
        <v>7</v>
      </c>
      <c r="OD18" s="21" t="s">
        <v>2</v>
      </c>
      <c r="OE18" s="21" t="s">
        <v>0</v>
      </c>
      <c r="OF18" s="21" t="s">
        <v>3</v>
      </c>
      <c r="OG18" s="21" t="s">
        <v>4</v>
      </c>
      <c r="OH18" s="21" t="s">
        <v>5</v>
      </c>
      <c r="OI18" s="21" t="s">
        <v>6</v>
      </c>
      <c r="OJ18" s="18" t="s">
        <v>60</v>
      </c>
      <c r="OK18" t="s">
        <v>2</v>
      </c>
      <c r="OL18" t="s">
        <v>0</v>
      </c>
      <c r="OM18" t="s">
        <v>3</v>
      </c>
      <c r="ON18" t="s">
        <v>4</v>
      </c>
      <c r="OO18" t="s">
        <v>5</v>
      </c>
      <c r="OP18" t="s">
        <v>6</v>
      </c>
      <c r="OQ18" t="s">
        <v>7</v>
      </c>
      <c r="OR18" t="s">
        <v>2</v>
      </c>
      <c r="OS18" s="18" t="s">
        <v>134</v>
      </c>
      <c r="OT18" t="s">
        <v>3</v>
      </c>
      <c r="OU18" t="s">
        <v>4</v>
      </c>
      <c r="OV18" t="s">
        <v>5</v>
      </c>
      <c r="OW18" t="s">
        <v>6</v>
      </c>
      <c r="OX18" t="s">
        <v>7</v>
      </c>
      <c r="OY18" t="s">
        <v>2</v>
      </c>
      <c r="OZ18" t="s">
        <v>0</v>
      </c>
      <c r="PA18" t="s">
        <v>3</v>
      </c>
      <c r="PB18" t="s">
        <v>4</v>
      </c>
      <c r="PC18" t="s">
        <v>5</v>
      </c>
      <c r="PD18" t="s">
        <v>6</v>
      </c>
      <c r="PE18" t="s">
        <v>7</v>
      </c>
      <c r="PF18" t="s">
        <v>2</v>
      </c>
      <c r="PG18" t="s">
        <v>0</v>
      </c>
      <c r="PH18" t="s">
        <v>3</v>
      </c>
      <c r="PI18" t="s">
        <v>4</v>
      </c>
      <c r="PJ18" t="s">
        <v>5</v>
      </c>
      <c r="PK18" t="s">
        <v>6</v>
      </c>
      <c r="PM18" s="24" t="s">
        <v>60</v>
      </c>
      <c r="PN18" s="21" t="s">
        <v>2</v>
      </c>
      <c r="PO18" s="21" t="s">
        <v>0</v>
      </c>
      <c r="PP18" s="21" t="s">
        <v>3</v>
      </c>
      <c r="PQ18" s="21" t="s">
        <v>4</v>
      </c>
      <c r="PR18" s="21" t="s">
        <v>5</v>
      </c>
      <c r="PS18" s="21" t="s">
        <v>6</v>
      </c>
      <c r="PT18" s="21" t="s">
        <v>7</v>
      </c>
      <c r="PU18" s="21" t="s">
        <v>2</v>
      </c>
      <c r="PV18" s="24" t="s">
        <v>134</v>
      </c>
      <c r="PW18" s="21" t="s">
        <v>3</v>
      </c>
      <c r="PX18" s="21" t="s">
        <v>4</v>
      </c>
      <c r="PY18" s="21" t="s">
        <v>5</v>
      </c>
      <c r="PZ18" s="21" t="s">
        <v>6</v>
      </c>
      <c r="QA18" s="21" t="s">
        <v>7</v>
      </c>
      <c r="QB18" s="21" t="s">
        <v>2</v>
      </c>
      <c r="QC18" s="21" t="s">
        <v>0</v>
      </c>
      <c r="QD18" s="21" t="s">
        <v>3</v>
      </c>
      <c r="QE18" s="21" t="s">
        <v>4</v>
      </c>
      <c r="QF18" s="21" t="s">
        <v>5</v>
      </c>
      <c r="QG18" s="21" t="s">
        <v>6</v>
      </c>
      <c r="QH18" s="21" t="s">
        <v>7</v>
      </c>
      <c r="QI18" s="21" t="s">
        <v>2</v>
      </c>
      <c r="QJ18" s="21" t="s">
        <v>0</v>
      </c>
      <c r="QK18" s="21" t="s">
        <v>3</v>
      </c>
      <c r="QL18" s="21" t="s">
        <v>4</v>
      </c>
      <c r="QM18" s="21" t="s">
        <v>5</v>
      </c>
      <c r="QN18" s="21" t="s">
        <v>6</v>
      </c>
      <c r="QO18" s="21" t="s">
        <v>145</v>
      </c>
      <c r="QP18" s="21" t="s">
        <v>146</v>
      </c>
      <c r="QQ18" s="21" t="s">
        <v>147</v>
      </c>
    </row>
    <row r="19" spans="1:459" ht="15" customHeight="1" x14ac:dyDescent="0.2">
      <c r="A19" s="20">
        <v>2025</v>
      </c>
      <c r="B19" s="19">
        <v>15</v>
      </c>
      <c r="C19" s="205">
        <v>1</v>
      </c>
      <c r="D19" s="205">
        <v>2</v>
      </c>
      <c r="E19" s="205">
        <v>3</v>
      </c>
      <c r="F19" s="205">
        <v>4</v>
      </c>
      <c r="G19" s="205">
        <v>5</v>
      </c>
      <c r="H19" s="205">
        <v>6</v>
      </c>
      <c r="I19" s="205">
        <v>7</v>
      </c>
      <c r="J19" s="205">
        <v>8</v>
      </c>
      <c r="K19" s="205">
        <v>9</v>
      </c>
      <c r="L19" s="205">
        <v>10</v>
      </c>
      <c r="M19" s="205">
        <v>11</v>
      </c>
      <c r="N19" s="205">
        <v>12</v>
      </c>
      <c r="O19" s="205">
        <v>13</v>
      </c>
      <c r="P19" s="205">
        <v>14</v>
      </c>
      <c r="Q19" s="205">
        <v>15</v>
      </c>
      <c r="R19" s="205">
        <v>16</v>
      </c>
      <c r="S19" s="205">
        <v>17</v>
      </c>
      <c r="T19" s="205">
        <v>18</v>
      </c>
      <c r="U19" s="205">
        <v>19</v>
      </c>
      <c r="V19" s="205">
        <v>20</v>
      </c>
      <c r="W19" s="205">
        <v>21</v>
      </c>
      <c r="X19" s="205">
        <v>22</v>
      </c>
      <c r="Y19" s="206">
        <v>23</v>
      </c>
      <c r="Z19" s="205">
        <v>24</v>
      </c>
      <c r="AA19" s="205">
        <v>25</v>
      </c>
      <c r="AB19" s="205">
        <v>26</v>
      </c>
      <c r="AC19" s="205">
        <v>27</v>
      </c>
      <c r="AD19" s="205">
        <v>28</v>
      </c>
      <c r="AE19" s="205">
        <v>29</v>
      </c>
      <c r="AF19" s="205">
        <v>30</v>
      </c>
      <c r="AG19" s="205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18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21">
        <v>1</v>
      </c>
      <c r="BL19" s="21">
        <v>2</v>
      </c>
      <c r="BM19" s="21">
        <v>3</v>
      </c>
      <c r="BN19" s="21">
        <v>4</v>
      </c>
      <c r="BO19" s="21">
        <v>5</v>
      </c>
      <c r="BP19" s="21">
        <v>6</v>
      </c>
      <c r="BQ19" s="21">
        <v>7</v>
      </c>
      <c r="BR19" s="21">
        <v>8</v>
      </c>
      <c r="BS19" s="21">
        <v>9</v>
      </c>
      <c r="BT19" s="21">
        <v>10</v>
      </c>
      <c r="BU19" s="21">
        <v>11</v>
      </c>
      <c r="BV19" s="21">
        <v>12</v>
      </c>
      <c r="BW19" s="21">
        <v>13</v>
      </c>
      <c r="BX19" s="21">
        <v>14</v>
      </c>
      <c r="BY19" s="21">
        <v>15</v>
      </c>
      <c r="BZ19" s="21">
        <v>16</v>
      </c>
      <c r="CA19" s="21">
        <v>17</v>
      </c>
      <c r="CB19" s="21">
        <v>18</v>
      </c>
      <c r="CC19" s="21">
        <v>19</v>
      </c>
      <c r="CD19" s="21">
        <v>20</v>
      </c>
      <c r="CE19" s="21">
        <v>21</v>
      </c>
      <c r="CF19" s="21">
        <v>22</v>
      </c>
      <c r="CG19" s="24">
        <v>23</v>
      </c>
      <c r="CH19" s="21">
        <v>24</v>
      </c>
      <c r="CI19" s="21">
        <v>25</v>
      </c>
      <c r="CJ19" s="21">
        <v>26</v>
      </c>
      <c r="CK19" s="21">
        <v>27</v>
      </c>
      <c r="CL19" s="21">
        <v>28</v>
      </c>
      <c r="CM19" s="21">
        <v>29</v>
      </c>
      <c r="CN19" s="21">
        <v>30</v>
      </c>
      <c r="CO19" s="21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21">
        <v>1</v>
      </c>
      <c r="DU19" s="21">
        <v>2</v>
      </c>
      <c r="DV19" s="21">
        <v>3</v>
      </c>
      <c r="DW19" s="21">
        <v>4</v>
      </c>
      <c r="DX19" s="21">
        <v>5</v>
      </c>
      <c r="DY19" s="21">
        <v>6</v>
      </c>
      <c r="DZ19" s="21">
        <v>7</v>
      </c>
      <c r="EA19" s="21">
        <v>8</v>
      </c>
      <c r="EB19" s="21">
        <v>9</v>
      </c>
      <c r="EC19" s="21">
        <v>10</v>
      </c>
      <c r="ED19" s="21">
        <v>11</v>
      </c>
      <c r="EE19" s="21">
        <v>12</v>
      </c>
      <c r="EF19" s="21">
        <v>13</v>
      </c>
      <c r="EG19" s="21">
        <v>14</v>
      </c>
      <c r="EH19" s="21">
        <v>15</v>
      </c>
      <c r="EI19" s="21">
        <v>16</v>
      </c>
      <c r="EJ19" s="21">
        <v>17</v>
      </c>
      <c r="EK19" s="21">
        <v>18</v>
      </c>
      <c r="EL19" s="21">
        <v>19</v>
      </c>
      <c r="EM19" s="21">
        <v>20</v>
      </c>
      <c r="EN19" s="21">
        <v>21</v>
      </c>
      <c r="EO19" s="21">
        <v>22</v>
      </c>
      <c r="EP19" s="21">
        <v>23</v>
      </c>
      <c r="EQ19" s="21">
        <v>24</v>
      </c>
      <c r="ER19" s="21">
        <v>25</v>
      </c>
      <c r="ES19" s="21">
        <v>26</v>
      </c>
      <c r="ET19" s="21">
        <v>27</v>
      </c>
      <c r="EU19" s="21">
        <v>28</v>
      </c>
      <c r="EV19" s="21">
        <v>29</v>
      </c>
      <c r="EW19" s="21">
        <v>30</v>
      </c>
      <c r="EX19" s="21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21">
        <v>1</v>
      </c>
      <c r="GD19" s="21">
        <v>2</v>
      </c>
      <c r="GE19" s="21">
        <v>3</v>
      </c>
      <c r="GF19" s="21">
        <v>4</v>
      </c>
      <c r="GG19" s="21">
        <v>5</v>
      </c>
      <c r="GH19" s="21">
        <v>6</v>
      </c>
      <c r="GI19" s="21">
        <v>7</v>
      </c>
      <c r="GJ19" s="21">
        <v>8</v>
      </c>
      <c r="GK19" s="21">
        <v>9</v>
      </c>
      <c r="GL19" s="21">
        <v>10</v>
      </c>
      <c r="GM19" s="21">
        <v>11</v>
      </c>
      <c r="GN19" s="21">
        <v>12</v>
      </c>
      <c r="GO19" s="21">
        <v>13</v>
      </c>
      <c r="GP19" s="21">
        <v>14</v>
      </c>
      <c r="GQ19" s="21">
        <v>15</v>
      </c>
      <c r="GR19" s="21">
        <v>16</v>
      </c>
      <c r="GS19" s="21">
        <v>17</v>
      </c>
      <c r="GT19" s="21">
        <v>18</v>
      </c>
      <c r="GU19" s="21">
        <v>19</v>
      </c>
      <c r="GV19" s="21">
        <v>20</v>
      </c>
      <c r="GW19" s="21">
        <v>21</v>
      </c>
      <c r="GX19" s="21">
        <v>22</v>
      </c>
      <c r="GY19" s="21">
        <v>23</v>
      </c>
      <c r="GZ19" s="21">
        <v>24</v>
      </c>
      <c r="HA19" s="21">
        <v>25</v>
      </c>
      <c r="HB19" s="21">
        <v>26</v>
      </c>
      <c r="HC19" s="21">
        <v>27</v>
      </c>
      <c r="HD19" s="21">
        <v>28</v>
      </c>
      <c r="HE19" s="21">
        <v>29</v>
      </c>
      <c r="HF19" s="21">
        <v>30</v>
      </c>
      <c r="HG19" s="21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141">
        <v>13</v>
      </c>
      <c r="HU19" s="141">
        <v>14</v>
      </c>
      <c r="HV19" s="141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21">
        <v>1</v>
      </c>
      <c r="IN19" s="21">
        <v>2</v>
      </c>
      <c r="IO19" s="21">
        <v>3</v>
      </c>
      <c r="IP19" s="21">
        <v>4</v>
      </c>
      <c r="IQ19" s="21">
        <v>5</v>
      </c>
      <c r="IR19" s="21">
        <v>6</v>
      </c>
      <c r="IS19" s="21">
        <v>7</v>
      </c>
      <c r="IT19" s="21">
        <v>8</v>
      </c>
      <c r="IU19" s="21">
        <v>9</v>
      </c>
      <c r="IV19" s="21">
        <v>10</v>
      </c>
      <c r="IW19" s="21">
        <v>11</v>
      </c>
      <c r="IX19" s="21">
        <v>12</v>
      </c>
      <c r="IY19" s="21">
        <v>13</v>
      </c>
      <c r="IZ19" s="21">
        <v>14</v>
      </c>
      <c r="JA19" s="21">
        <v>15</v>
      </c>
      <c r="JB19" s="21">
        <v>16</v>
      </c>
      <c r="JC19" s="21">
        <v>17</v>
      </c>
      <c r="JD19" s="21">
        <v>18</v>
      </c>
      <c r="JE19" s="21">
        <v>19</v>
      </c>
      <c r="JF19" s="21">
        <v>20</v>
      </c>
      <c r="JG19" s="21">
        <v>21</v>
      </c>
      <c r="JH19" s="21">
        <v>22</v>
      </c>
      <c r="JI19" s="21">
        <v>23</v>
      </c>
      <c r="JJ19" s="21">
        <v>24</v>
      </c>
      <c r="JK19" s="21">
        <v>25</v>
      </c>
      <c r="JL19" s="21">
        <v>26</v>
      </c>
      <c r="JM19" s="21">
        <v>27</v>
      </c>
      <c r="JN19" s="21">
        <v>28</v>
      </c>
      <c r="JO19" s="21">
        <v>29</v>
      </c>
      <c r="JP19" s="21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8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148">
        <v>29</v>
      </c>
      <c r="KT19" s="148">
        <v>30</v>
      </c>
      <c r="KU19" s="153">
        <v>31</v>
      </c>
      <c r="KV19" s="21">
        <v>1</v>
      </c>
      <c r="KW19" s="21">
        <v>2</v>
      </c>
      <c r="KX19" s="21">
        <v>3</v>
      </c>
      <c r="KY19" s="21">
        <v>4</v>
      </c>
      <c r="KZ19" s="21">
        <v>5</v>
      </c>
      <c r="LA19" s="21">
        <v>6</v>
      </c>
      <c r="LB19" s="21">
        <v>7</v>
      </c>
      <c r="LC19" s="21">
        <v>8</v>
      </c>
      <c r="LD19" s="21">
        <v>9</v>
      </c>
      <c r="LE19" s="21">
        <v>10</v>
      </c>
      <c r="LF19" s="21">
        <v>11</v>
      </c>
      <c r="LG19" s="21">
        <v>12</v>
      </c>
      <c r="LH19" s="21">
        <v>13</v>
      </c>
      <c r="LI19" s="21">
        <v>14</v>
      </c>
      <c r="LJ19" s="21">
        <v>15</v>
      </c>
      <c r="LK19" s="21">
        <v>16</v>
      </c>
      <c r="LL19" s="21">
        <v>17</v>
      </c>
      <c r="LM19" s="21">
        <v>18</v>
      </c>
      <c r="LN19" s="21">
        <v>19</v>
      </c>
      <c r="LO19" s="21">
        <v>20</v>
      </c>
      <c r="LP19" s="21">
        <v>21</v>
      </c>
      <c r="LQ19" s="21">
        <v>22</v>
      </c>
      <c r="LR19" s="24">
        <v>23</v>
      </c>
      <c r="LS19" s="21">
        <v>24</v>
      </c>
      <c r="LT19" s="21">
        <v>25</v>
      </c>
      <c r="LU19" s="21">
        <v>26</v>
      </c>
      <c r="LV19" s="21">
        <v>27</v>
      </c>
      <c r="LW19" s="21">
        <v>28</v>
      </c>
      <c r="LX19" s="21">
        <v>29</v>
      </c>
      <c r="LY19" s="21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141">
        <v>29</v>
      </c>
      <c r="NC19" s="141">
        <v>30</v>
      </c>
      <c r="ND19" s="141">
        <v>31</v>
      </c>
      <c r="NE19" s="141">
        <v>1</v>
      </c>
      <c r="NF19" s="141">
        <v>2</v>
      </c>
      <c r="NG19" s="141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21">
        <v>1</v>
      </c>
      <c r="OK19" s="21">
        <v>2</v>
      </c>
      <c r="OL19" s="21">
        <v>3</v>
      </c>
      <c r="OM19" s="21">
        <v>4</v>
      </c>
      <c r="ON19" s="21">
        <v>5</v>
      </c>
      <c r="OO19" s="21">
        <v>6</v>
      </c>
      <c r="OP19" s="21">
        <v>7</v>
      </c>
      <c r="OQ19" s="21">
        <v>8</v>
      </c>
      <c r="OR19" s="21">
        <v>9</v>
      </c>
      <c r="OS19" s="21">
        <v>10</v>
      </c>
      <c r="OT19" s="21">
        <v>11</v>
      </c>
      <c r="OU19" s="21">
        <v>12</v>
      </c>
      <c r="OV19" s="21">
        <v>13</v>
      </c>
      <c r="OW19" s="21">
        <v>14</v>
      </c>
      <c r="OX19" s="21">
        <v>15</v>
      </c>
      <c r="OY19" s="21">
        <v>16</v>
      </c>
      <c r="OZ19" s="21">
        <v>17</v>
      </c>
      <c r="PA19" s="21">
        <v>18</v>
      </c>
      <c r="PB19" s="21">
        <v>19</v>
      </c>
      <c r="PC19" s="21">
        <v>20</v>
      </c>
      <c r="PD19" s="21">
        <v>21</v>
      </c>
      <c r="PE19" s="21">
        <v>22</v>
      </c>
      <c r="PF19" s="21">
        <v>23</v>
      </c>
      <c r="PG19" s="21">
        <v>24</v>
      </c>
      <c r="PH19" s="21">
        <v>25</v>
      </c>
      <c r="PI19" s="21">
        <v>26</v>
      </c>
      <c r="PJ19" s="21">
        <v>27</v>
      </c>
      <c r="PK19" s="21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 x14ac:dyDescent="0.2">
      <c r="A20" s="20"/>
      <c r="B20" s="19">
        <v>16</v>
      </c>
      <c r="C20" s="205" t="s">
        <v>136</v>
      </c>
      <c r="D20" s="205" t="s">
        <v>137</v>
      </c>
      <c r="E20" s="205" t="s">
        <v>138</v>
      </c>
      <c r="F20" s="205" t="s">
        <v>7</v>
      </c>
      <c r="G20" s="205" t="s">
        <v>2</v>
      </c>
      <c r="H20" s="205" t="s">
        <v>0</v>
      </c>
      <c r="I20" s="205" t="s">
        <v>3</v>
      </c>
      <c r="J20" s="205" t="s">
        <v>4</v>
      </c>
      <c r="K20" s="205" t="s">
        <v>5</v>
      </c>
      <c r="L20" s="205" t="s">
        <v>6</v>
      </c>
      <c r="M20" s="205" t="s">
        <v>7</v>
      </c>
      <c r="N20" s="205" t="s">
        <v>2</v>
      </c>
      <c r="O20" s="207" t="s">
        <v>134</v>
      </c>
      <c r="P20" s="205" t="s">
        <v>3</v>
      </c>
      <c r="Q20" s="205" t="s">
        <v>4</v>
      </c>
      <c r="R20" s="205" t="s">
        <v>5</v>
      </c>
      <c r="S20" s="205" t="s">
        <v>6</v>
      </c>
      <c r="T20" s="205" t="s">
        <v>7</v>
      </c>
      <c r="U20" s="205" t="s">
        <v>2</v>
      </c>
      <c r="V20" s="205" t="s">
        <v>0</v>
      </c>
      <c r="W20" s="205" t="s">
        <v>3</v>
      </c>
      <c r="X20" s="205" t="s">
        <v>4</v>
      </c>
      <c r="Y20" s="205" t="s">
        <v>5</v>
      </c>
      <c r="Z20" s="205" t="s">
        <v>6</v>
      </c>
      <c r="AA20" s="205" t="s">
        <v>7</v>
      </c>
      <c r="AB20" s="205" t="s">
        <v>2</v>
      </c>
      <c r="AC20" s="205" t="s">
        <v>0</v>
      </c>
      <c r="AD20" s="205" t="s">
        <v>3</v>
      </c>
      <c r="AE20" s="205" t="s">
        <v>4</v>
      </c>
      <c r="AF20" s="205" t="s">
        <v>5</v>
      </c>
      <c r="AG20" s="205" t="s">
        <v>6</v>
      </c>
      <c r="AH20" s="18" t="s">
        <v>60</v>
      </c>
      <c r="AI20" t="s">
        <v>2</v>
      </c>
      <c r="AJ20" t="s">
        <v>0</v>
      </c>
      <c r="AK20" t="s">
        <v>3</v>
      </c>
      <c r="AL20" t="s">
        <v>4</v>
      </c>
      <c r="AM20" t="s">
        <v>5</v>
      </c>
      <c r="AN20" t="s">
        <v>6</v>
      </c>
      <c r="AO20" t="s">
        <v>7</v>
      </c>
      <c r="AP20" t="s">
        <v>2</v>
      </c>
      <c r="AQ20" s="18" t="s">
        <v>134</v>
      </c>
      <c r="AR20" t="s">
        <v>3</v>
      </c>
      <c r="AS20" t="s">
        <v>4</v>
      </c>
      <c r="AT20" t="s">
        <v>5</v>
      </c>
      <c r="AU20" t="s">
        <v>6</v>
      </c>
      <c r="AV20" t="s">
        <v>7</v>
      </c>
      <c r="AW20" t="s">
        <v>2</v>
      </c>
      <c r="AX20" t="s">
        <v>0</v>
      </c>
      <c r="AY20" t="s">
        <v>3</v>
      </c>
      <c r="AZ20" t="s">
        <v>4</v>
      </c>
      <c r="BA20" t="s">
        <v>5</v>
      </c>
      <c r="BB20" t="s">
        <v>6</v>
      </c>
      <c r="BC20" t="s">
        <v>7</v>
      </c>
      <c r="BD20" t="s">
        <v>2</v>
      </c>
      <c r="BE20" t="s">
        <v>0</v>
      </c>
      <c r="BF20" t="s">
        <v>3</v>
      </c>
      <c r="BG20" t="s">
        <v>4</v>
      </c>
      <c r="BH20" t="s">
        <v>5</v>
      </c>
      <c r="BI20" t="s">
        <v>6</v>
      </c>
      <c r="BK20" s="24" t="s">
        <v>60</v>
      </c>
      <c r="BL20" s="21" t="s">
        <v>2</v>
      </c>
      <c r="BM20" s="21" t="s">
        <v>0</v>
      </c>
      <c r="BN20" s="21" t="s">
        <v>3</v>
      </c>
      <c r="BO20" s="21" t="s">
        <v>4</v>
      </c>
      <c r="BP20" s="21" t="s">
        <v>5</v>
      </c>
      <c r="BQ20" s="21" t="s">
        <v>6</v>
      </c>
      <c r="BR20" s="21" t="s">
        <v>7</v>
      </c>
      <c r="BS20" s="21" t="s">
        <v>2</v>
      </c>
      <c r="BT20" s="24" t="s">
        <v>134</v>
      </c>
      <c r="BU20" s="21" t="s">
        <v>3</v>
      </c>
      <c r="BV20" s="21" t="s">
        <v>4</v>
      </c>
      <c r="BW20" s="21" t="s">
        <v>5</v>
      </c>
      <c r="BX20" s="21" t="s">
        <v>6</v>
      </c>
      <c r="BY20" s="21" t="s">
        <v>7</v>
      </c>
      <c r="BZ20" s="21" t="s">
        <v>2</v>
      </c>
      <c r="CA20" s="21" t="s">
        <v>0</v>
      </c>
      <c r="CB20" s="21" t="s">
        <v>3</v>
      </c>
      <c r="CC20" s="21" t="s">
        <v>4</v>
      </c>
      <c r="CD20" s="21" t="s">
        <v>5</v>
      </c>
      <c r="CE20" s="21" t="s">
        <v>6</v>
      </c>
      <c r="CF20" s="21" t="s">
        <v>7</v>
      </c>
      <c r="CG20" s="21" t="s">
        <v>2</v>
      </c>
      <c r="CH20" s="21" t="s">
        <v>0</v>
      </c>
      <c r="CI20" s="21" t="s">
        <v>3</v>
      </c>
      <c r="CJ20" s="21" t="s">
        <v>4</v>
      </c>
      <c r="CK20" s="21" t="s">
        <v>5</v>
      </c>
      <c r="CL20" s="21" t="s">
        <v>6</v>
      </c>
      <c r="CM20" s="21" t="s">
        <v>145</v>
      </c>
      <c r="CN20" s="21" t="s">
        <v>146</v>
      </c>
      <c r="CO20" s="21" t="s">
        <v>147</v>
      </c>
      <c r="CP20" t="s">
        <v>3</v>
      </c>
      <c r="CQ20" t="s">
        <v>4</v>
      </c>
      <c r="CR20" t="s">
        <v>5</v>
      </c>
      <c r="CS20" t="s">
        <v>6</v>
      </c>
      <c r="CT20" t="s">
        <v>7</v>
      </c>
      <c r="CU20" t="s">
        <v>2</v>
      </c>
      <c r="CV20" t="s">
        <v>0</v>
      </c>
      <c r="CW20" t="s">
        <v>3</v>
      </c>
      <c r="CX20" t="s">
        <v>4</v>
      </c>
      <c r="CY20" t="s">
        <v>5</v>
      </c>
      <c r="CZ20" t="s">
        <v>6</v>
      </c>
      <c r="DA20" t="s">
        <v>7</v>
      </c>
      <c r="DB20" t="s">
        <v>2</v>
      </c>
      <c r="DC20" t="s">
        <v>0</v>
      </c>
      <c r="DD20" t="s">
        <v>3</v>
      </c>
      <c r="DE20" t="s">
        <v>4</v>
      </c>
      <c r="DF20" t="s">
        <v>5</v>
      </c>
      <c r="DG20" t="s">
        <v>6</v>
      </c>
      <c r="DH20" t="s">
        <v>7</v>
      </c>
      <c r="DI20" t="s">
        <v>2</v>
      </c>
      <c r="DJ20" s="18" t="s">
        <v>134</v>
      </c>
      <c r="DK20" t="s">
        <v>3</v>
      </c>
      <c r="DL20" t="s">
        <v>4</v>
      </c>
      <c r="DM20" t="s">
        <v>5</v>
      </c>
      <c r="DN20" t="s">
        <v>6</v>
      </c>
      <c r="DO20" t="s">
        <v>7</v>
      </c>
      <c r="DP20" t="s">
        <v>2</v>
      </c>
      <c r="DQ20" t="s">
        <v>0</v>
      </c>
      <c r="DR20" t="s">
        <v>3</v>
      </c>
      <c r="DS20" t="s">
        <v>4</v>
      </c>
      <c r="DT20" s="21" t="s">
        <v>5</v>
      </c>
      <c r="DU20" s="21" t="s">
        <v>6</v>
      </c>
      <c r="DV20" s="21" t="s">
        <v>7</v>
      </c>
      <c r="DW20" s="21" t="s">
        <v>2</v>
      </c>
      <c r="DX20" s="21" t="s">
        <v>0</v>
      </c>
      <c r="DY20" s="21" t="s">
        <v>3</v>
      </c>
      <c r="DZ20" s="21" t="s">
        <v>4</v>
      </c>
      <c r="EA20" s="21" t="s">
        <v>5</v>
      </c>
      <c r="EB20" s="21" t="s">
        <v>6</v>
      </c>
      <c r="EC20" s="21" t="s">
        <v>7</v>
      </c>
      <c r="ED20" s="21" t="s">
        <v>2</v>
      </c>
      <c r="EE20" s="21" t="s">
        <v>0</v>
      </c>
      <c r="EF20" s="21" t="s">
        <v>3</v>
      </c>
      <c r="EG20" s="21" t="s">
        <v>4</v>
      </c>
      <c r="EH20" s="21" t="s">
        <v>5</v>
      </c>
      <c r="EI20" s="21" t="s">
        <v>6</v>
      </c>
      <c r="EJ20" s="21" t="s">
        <v>7</v>
      </c>
      <c r="EK20" s="21" t="s">
        <v>2</v>
      </c>
      <c r="EL20" s="21" t="s">
        <v>0</v>
      </c>
      <c r="EM20" s="21" t="s">
        <v>3</v>
      </c>
      <c r="EN20" s="21" t="s">
        <v>4</v>
      </c>
      <c r="EO20" s="21" t="s">
        <v>5</v>
      </c>
      <c r="EP20" s="21" t="s">
        <v>6</v>
      </c>
      <c r="EQ20" s="21" t="s">
        <v>7</v>
      </c>
      <c r="ER20" s="21" t="s">
        <v>2</v>
      </c>
      <c r="ES20" s="21" t="s">
        <v>0</v>
      </c>
      <c r="ET20" s="21" t="s">
        <v>3</v>
      </c>
      <c r="EU20" s="21" t="s">
        <v>4</v>
      </c>
      <c r="EV20" s="24" t="s">
        <v>137</v>
      </c>
      <c r="EW20" s="21" t="s">
        <v>6</v>
      </c>
      <c r="EX20" s="21" t="s">
        <v>145</v>
      </c>
      <c r="EY20" t="s">
        <v>2</v>
      </c>
      <c r="EZ20" t="s">
        <v>0</v>
      </c>
      <c r="FA20" t="s">
        <v>3</v>
      </c>
      <c r="FB20" t="s">
        <v>4</v>
      </c>
      <c r="FC20" t="s">
        <v>5</v>
      </c>
      <c r="FD20" t="s">
        <v>6</v>
      </c>
      <c r="FE20" t="s">
        <v>7</v>
      </c>
      <c r="FF20" t="s">
        <v>2</v>
      </c>
      <c r="FG20" s="18" t="s">
        <v>134</v>
      </c>
      <c r="FH20" t="s">
        <v>3</v>
      </c>
      <c r="FI20" t="s">
        <v>4</v>
      </c>
      <c r="FJ20" t="s">
        <v>5</v>
      </c>
      <c r="FK20" t="s">
        <v>6</v>
      </c>
      <c r="FL20" t="s">
        <v>7</v>
      </c>
      <c r="FM20" t="s">
        <v>2</v>
      </c>
      <c r="FN20" t="s">
        <v>0</v>
      </c>
      <c r="FO20" t="s">
        <v>3</v>
      </c>
      <c r="FP20" t="s">
        <v>4</v>
      </c>
      <c r="FQ20" t="s">
        <v>5</v>
      </c>
      <c r="FR20" t="s">
        <v>6</v>
      </c>
      <c r="FS20" t="s">
        <v>7</v>
      </c>
      <c r="FT20" t="s">
        <v>2</v>
      </c>
      <c r="FU20" t="s">
        <v>0</v>
      </c>
      <c r="FV20" t="s">
        <v>3</v>
      </c>
      <c r="FW20" t="s">
        <v>4</v>
      </c>
      <c r="FX20" t="s">
        <v>5</v>
      </c>
      <c r="FY20" t="s">
        <v>6</v>
      </c>
      <c r="FZ20" t="s">
        <v>7</v>
      </c>
      <c r="GA20" t="s">
        <v>2</v>
      </c>
      <c r="GB20" t="s">
        <v>0</v>
      </c>
      <c r="GC20" s="21" t="s">
        <v>3</v>
      </c>
      <c r="GD20" s="21" t="s">
        <v>4</v>
      </c>
      <c r="GE20" s="21" t="s">
        <v>5</v>
      </c>
      <c r="GF20" s="21" t="s">
        <v>6</v>
      </c>
      <c r="GG20" s="21" t="s">
        <v>7</v>
      </c>
      <c r="GH20" s="21" t="s">
        <v>2</v>
      </c>
      <c r="GI20" s="21" t="s">
        <v>0</v>
      </c>
      <c r="GJ20" s="21" t="s">
        <v>3</v>
      </c>
      <c r="GK20" s="21" t="s">
        <v>4</v>
      </c>
      <c r="GL20" s="21" t="s">
        <v>5</v>
      </c>
      <c r="GM20" s="21" t="s">
        <v>6</v>
      </c>
      <c r="GN20" s="21" t="s">
        <v>7</v>
      </c>
      <c r="GO20" s="21" t="s">
        <v>2</v>
      </c>
      <c r="GP20" s="21" t="s">
        <v>0</v>
      </c>
      <c r="GQ20" s="21" t="s">
        <v>3</v>
      </c>
      <c r="GR20" s="21" t="s">
        <v>4</v>
      </c>
      <c r="GS20" s="21" t="s">
        <v>5</v>
      </c>
      <c r="GT20" s="21" t="s">
        <v>6</v>
      </c>
      <c r="GU20" s="21" t="s">
        <v>7</v>
      </c>
      <c r="GV20" s="21" t="s">
        <v>2</v>
      </c>
      <c r="GW20" s="48" t="s">
        <v>134</v>
      </c>
      <c r="GX20" s="21" t="s">
        <v>3</v>
      </c>
      <c r="GY20" s="21" t="s">
        <v>4</v>
      </c>
      <c r="GZ20" s="21" t="s">
        <v>5</v>
      </c>
      <c r="HA20" s="21" t="s">
        <v>6</v>
      </c>
      <c r="HB20" s="21" t="s">
        <v>7</v>
      </c>
      <c r="HC20" s="21" t="s">
        <v>2</v>
      </c>
      <c r="HD20" s="21" t="s">
        <v>0</v>
      </c>
      <c r="HE20" s="21" t="s">
        <v>3</v>
      </c>
      <c r="HF20" s="21" t="s">
        <v>4</v>
      </c>
      <c r="HG20" s="21" t="s">
        <v>5</v>
      </c>
      <c r="HH20" s="148" t="s">
        <v>6</v>
      </c>
      <c r="HI20" s="148" t="s">
        <v>7</v>
      </c>
      <c r="HJ20" s="148" t="s">
        <v>2</v>
      </c>
      <c r="HK20" s="148" t="s">
        <v>0</v>
      </c>
      <c r="HL20" s="148" t="s">
        <v>3</v>
      </c>
      <c r="HM20" s="148" t="s">
        <v>4</v>
      </c>
      <c r="HN20" s="148" t="s">
        <v>5</v>
      </c>
      <c r="HO20" s="148" t="s">
        <v>6</v>
      </c>
      <c r="HP20" s="148" t="s">
        <v>7</v>
      </c>
      <c r="HQ20" s="148" t="s">
        <v>2</v>
      </c>
      <c r="HR20" s="148" t="s">
        <v>0</v>
      </c>
      <c r="HS20" s="148" t="s">
        <v>3</v>
      </c>
      <c r="HT20" s="141" t="s">
        <v>4</v>
      </c>
      <c r="HU20" s="141" t="s">
        <v>5</v>
      </c>
      <c r="HV20" s="141" t="s">
        <v>6</v>
      </c>
      <c r="HW20" s="148" t="s">
        <v>7</v>
      </c>
      <c r="HX20" s="148" t="s">
        <v>2</v>
      </c>
      <c r="HY20" s="148" t="s">
        <v>0</v>
      </c>
      <c r="HZ20" s="148" t="s">
        <v>3</v>
      </c>
      <c r="IA20" s="148" t="s">
        <v>4</v>
      </c>
      <c r="IB20" s="151" t="s">
        <v>137</v>
      </c>
      <c r="IC20" s="148" t="s">
        <v>6</v>
      </c>
      <c r="ID20" s="148" t="s">
        <v>7</v>
      </c>
      <c r="IE20" s="148" t="s">
        <v>2</v>
      </c>
      <c r="IF20" s="148" t="s">
        <v>0</v>
      </c>
      <c r="IG20" s="148" t="s">
        <v>3</v>
      </c>
      <c r="IH20" s="148" t="s">
        <v>4</v>
      </c>
      <c r="II20" s="148" t="s">
        <v>5</v>
      </c>
      <c r="IJ20" s="148" t="s">
        <v>6</v>
      </c>
      <c r="IK20" s="148" t="s">
        <v>7</v>
      </c>
      <c r="IL20" s="148" t="s">
        <v>2</v>
      </c>
      <c r="IM20" s="21" t="s">
        <v>0</v>
      </c>
      <c r="IN20" s="21" t="s">
        <v>3</v>
      </c>
      <c r="IO20" s="21" t="s">
        <v>4</v>
      </c>
      <c r="IP20" s="21" t="s">
        <v>5</v>
      </c>
      <c r="IQ20" s="21" t="s">
        <v>6</v>
      </c>
      <c r="IR20" s="21" t="s">
        <v>7</v>
      </c>
      <c r="IS20" s="21" t="s">
        <v>2</v>
      </c>
      <c r="IT20" s="21" t="s">
        <v>0</v>
      </c>
      <c r="IU20" s="21" t="s">
        <v>3</v>
      </c>
      <c r="IV20" s="21" t="s">
        <v>4</v>
      </c>
      <c r="IW20" s="48" t="s">
        <v>137</v>
      </c>
      <c r="IX20" s="21" t="s">
        <v>6</v>
      </c>
      <c r="IY20" s="21" t="s">
        <v>7</v>
      </c>
      <c r="IZ20" s="21" t="s">
        <v>2</v>
      </c>
      <c r="JA20" s="21" t="s">
        <v>0</v>
      </c>
      <c r="JB20" s="21" t="s">
        <v>3</v>
      </c>
      <c r="JC20" s="21" t="s">
        <v>4</v>
      </c>
      <c r="JD20" s="21" t="s">
        <v>5</v>
      </c>
      <c r="JE20" s="21" t="s">
        <v>6</v>
      </c>
      <c r="JF20" s="21" t="s">
        <v>7</v>
      </c>
      <c r="JG20" s="21" t="s">
        <v>2</v>
      </c>
      <c r="JH20" s="21" t="s">
        <v>0</v>
      </c>
      <c r="JI20" s="21" t="s">
        <v>3</v>
      </c>
      <c r="JJ20" s="21" t="s">
        <v>4</v>
      </c>
      <c r="JK20" s="21" t="s">
        <v>5</v>
      </c>
      <c r="JL20" s="21" t="s">
        <v>6</v>
      </c>
      <c r="JM20" s="21" t="s">
        <v>7</v>
      </c>
      <c r="JN20" s="21" t="s">
        <v>2</v>
      </c>
      <c r="JO20" s="21" t="s">
        <v>147</v>
      </c>
      <c r="JP20" s="21" t="s">
        <v>148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150" t="s">
        <v>137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148" t="s">
        <v>136</v>
      </c>
      <c r="KT20" s="148" t="s">
        <v>137</v>
      </c>
      <c r="KU20" s="153" t="s">
        <v>138</v>
      </c>
      <c r="KV20" s="24" t="s">
        <v>60</v>
      </c>
      <c r="KW20" s="21" t="s">
        <v>2</v>
      </c>
      <c r="KX20" s="21" t="s">
        <v>0</v>
      </c>
      <c r="KY20" s="21" t="s">
        <v>3</v>
      </c>
      <c r="KZ20" s="21" t="s">
        <v>4</v>
      </c>
      <c r="LA20" s="21" t="s">
        <v>5</v>
      </c>
      <c r="LB20" s="21" t="s">
        <v>6</v>
      </c>
      <c r="LC20" s="21" t="s">
        <v>7</v>
      </c>
      <c r="LD20" s="21" t="s">
        <v>2</v>
      </c>
      <c r="LE20" s="24" t="s">
        <v>134</v>
      </c>
      <c r="LF20" s="21" t="s">
        <v>3</v>
      </c>
      <c r="LG20" s="21" t="s">
        <v>4</v>
      </c>
      <c r="LH20" s="21" t="s">
        <v>5</v>
      </c>
      <c r="LI20" s="21" t="s">
        <v>6</v>
      </c>
      <c r="LJ20" s="21" t="s">
        <v>7</v>
      </c>
      <c r="LK20" s="21" t="s">
        <v>2</v>
      </c>
      <c r="LL20" s="21" t="s">
        <v>0</v>
      </c>
      <c r="LM20" s="21" t="s">
        <v>3</v>
      </c>
      <c r="LN20" s="21" t="s">
        <v>4</v>
      </c>
      <c r="LO20" s="21" t="s">
        <v>5</v>
      </c>
      <c r="LP20" s="21" t="s">
        <v>6</v>
      </c>
      <c r="LQ20" s="21" t="s">
        <v>7</v>
      </c>
      <c r="LR20" s="21" t="s">
        <v>2</v>
      </c>
      <c r="LS20" s="21" t="s">
        <v>0</v>
      </c>
      <c r="LT20" s="21" t="s">
        <v>3</v>
      </c>
      <c r="LU20" s="21" t="s">
        <v>4</v>
      </c>
      <c r="LV20" s="21" t="s">
        <v>5</v>
      </c>
      <c r="LW20" s="21" t="s">
        <v>6</v>
      </c>
      <c r="LX20" s="21" t="s">
        <v>145</v>
      </c>
      <c r="LY20" s="21" t="s">
        <v>146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150" t="s">
        <v>137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141" t="s">
        <v>147</v>
      </c>
      <c r="NC20" s="141" t="s">
        <v>148</v>
      </c>
      <c r="ND20" s="141" t="s">
        <v>143</v>
      </c>
      <c r="NE20" s="141" t="s">
        <v>5</v>
      </c>
      <c r="NF20" s="141" t="s">
        <v>6</v>
      </c>
      <c r="NG20" s="141" t="s">
        <v>7</v>
      </c>
      <c r="NH20" t="s">
        <v>2</v>
      </c>
      <c r="NI20" t="s">
        <v>0</v>
      </c>
      <c r="NJ20" t="s">
        <v>3</v>
      </c>
      <c r="NK20" t="s">
        <v>4</v>
      </c>
      <c r="NL20" t="s">
        <v>5</v>
      </c>
      <c r="NM20" t="s">
        <v>6</v>
      </c>
      <c r="NN20" t="s">
        <v>7</v>
      </c>
      <c r="NO20" t="s">
        <v>2</v>
      </c>
      <c r="NP20" t="s">
        <v>0</v>
      </c>
      <c r="NQ20" t="s">
        <v>3</v>
      </c>
      <c r="NR20" t="s">
        <v>4</v>
      </c>
      <c r="NS20" t="s">
        <v>5</v>
      </c>
      <c r="NT20" t="s">
        <v>6</v>
      </c>
      <c r="NU20" t="s">
        <v>7</v>
      </c>
      <c r="NV20" t="s">
        <v>2</v>
      </c>
      <c r="NW20" s="18" t="s">
        <v>134</v>
      </c>
      <c r="NX20" t="s">
        <v>3</v>
      </c>
      <c r="NY20" t="s">
        <v>4</v>
      </c>
      <c r="NZ20" t="s">
        <v>5</v>
      </c>
      <c r="OA20" s="18" t="s">
        <v>138</v>
      </c>
      <c r="OB20" t="s">
        <v>7</v>
      </c>
      <c r="OC20" t="s">
        <v>2</v>
      </c>
      <c r="OD20" t="s">
        <v>0</v>
      </c>
      <c r="OE20" t="s">
        <v>3</v>
      </c>
      <c r="OF20" t="s">
        <v>4</v>
      </c>
      <c r="OG20" t="s">
        <v>5</v>
      </c>
      <c r="OH20" t="s">
        <v>6</v>
      </c>
      <c r="OI20" t="s">
        <v>145</v>
      </c>
      <c r="OJ20" s="21" t="s">
        <v>2</v>
      </c>
      <c r="OK20" s="21" t="s">
        <v>0</v>
      </c>
      <c r="OL20" s="21" t="s">
        <v>3</v>
      </c>
      <c r="OM20" s="21" t="s">
        <v>4</v>
      </c>
      <c r="ON20" s="21" t="s">
        <v>5</v>
      </c>
      <c r="OO20" s="21" t="s">
        <v>6</v>
      </c>
      <c r="OP20" s="21" t="s">
        <v>7</v>
      </c>
      <c r="OQ20" s="21" t="s">
        <v>2</v>
      </c>
      <c r="OR20" s="21" t="s">
        <v>0</v>
      </c>
      <c r="OS20" s="21" t="s">
        <v>3</v>
      </c>
      <c r="OT20" s="21" t="s">
        <v>4</v>
      </c>
      <c r="OU20" s="21" t="s">
        <v>5</v>
      </c>
      <c r="OV20" s="21" t="s">
        <v>6</v>
      </c>
      <c r="OW20" s="21" t="s">
        <v>7</v>
      </c>
      <c r="OX20" s="21" t="s">
        <v>2</v>
      </c>
      <c r="OY20" s="21" t="s">
        <v>0</v>
      </c>
      <c r="OZ20" s="21" t="s">
        <v>3</v>
      </c>
      <c r="PA20" s="21" t="s">
        <v>4</v>
      </c>
      <c r="PB20" s="21" t="s">
        <v>5</v>
      </c>
      <c r="PC20" s="48" t="s">
        <v>138</v>
      </c>
      <c r="PD20" s="21" t="s">
        <v>7</v>
      </c>
      <c r="PE20" s="21" t="s">
        <v>2</v>
      </c>
      <c r="PF20" s="21" t="s">
        <v>0</v>
      </c>
      <c r="PG20" s="21" t="s">
        <v>3</v>
      </c>
      <c r="PH20" s="21" t="s">
        <v>4</v>
      </c>
      <c r="PI20" s="21" t="s">
        <v>5</v>
      </c>
      <c r="PJ20" s="21" t="s">
        <v>6</v>
      </c>
      <c r="PK20" s="21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150" t="s">
        <v>138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 ht="13.25" x14ac:dyDescent="0.2">
      <c r="A21" s="20">
        <v>2026</v>
      </c>
      <c r="B21" s="19">
        <v>17</v>
      </c>
      <c r="C21" s="148">
        <v>1</v>
      </c>
      <c r="D21" s="148">
        <v>2</v>
      </c>
      <c r="E21" s="148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21">
        <v>1</v>
      </c>
      <c r="AI21" s="21">
        <v>2</v>
      </c>
      <c r="AJ21" s="21">
        <v>3</v>
      </c>
      <c r="AK21" s="21">
        <v>4</v>
      </c>
      <c r="AL21" s="21">
        <v>5</v>
      </c>
      <c r="AM21" s="21">
        <v>6</v>
      </c>
      <c r="AN21" s="21">
        <v>7</v>
      </c>
      <c r="AO21" s="21">
        <v>8</v>
      </c>
      <c r="AP21" s="21">
        <v>9</v>
      </c>
      <c r="AQ21" s="21">
        <v>10</v>
      </c>
      <c r="AR21" s="21">
        <v>11</v>
      </c>
      <c r="AS21" s="21">
        <v>12</v>
      </c>
      <c r="AT21" s="21">
        <v>13</v>
      </c>
      <c r="AU21" s="21">
        <v>14</v>
      </c>
      <c r="AV21" s="21">
        <v>15</v>
      </c>
      <c r="AW21" s="21">
        <v>16</v>
      </c>
      <c r="AX21" s="21">
        <v>17</v>
      </c>
      <c r="AY21" s="21">
        <v>18</v>
      </c>
      <c r="AZ21" s="21">
        <v>19</v>
      </c>
      <c r="BA21" s="21">
        <v>20</v>
      </c>
      <c r="BB21" s="21">
        <v>21</v>
      </c>
      <c r="BC21" s="21">
        <v>22</v>
      </c>
      <c r="BD21" s="21">
        <v>23</v>
      </c>
      <c r="BE21" s="21">
        <v>24</v>
      </c>
      <c r="BF21" s="21">
        <v>25</v>
      </c>
      <c r="BG21" s="21">
        <v>26</v>
      </c>
      <c r="BH21" s="21">
        <v>27</v>
      </c>
      <c r="BI21" s="21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1">
        <v>1</v>
      </c>
      <c r="CQ21" s="21">
        <v>2</v>
      </c>
      <c r="CR21" s="21">
        <v>3</v>
      </c>
      <c r="CS21" s="21">
        <v>4</v>
      </c>
      <c r="CT21" s="21">
        <v>5</v>
      </c>
      <c r="CU21" s="21">
        <v>6</v>
      </c>
      <c r="CV21" s="21">
        <v>7</v>
      </c>
      <c r="CW21" s="21">
        <v>8</v>
      </c>
      <c r="CX21" s="21">
        <v>9</v>
      </c>
      <c r="CY21" s="21">
        <v>10</v>
      </c>
      <c r="CZ21" s="21">
        <v>11</v>
      </c>
      <c r="DA21" s="21">
        <v>12</v>
      </c>
      <c r="DB21" s="21">
        <v>13</v>
      </c>
      <c r="DC21" s="21">
        <v>14</v>
      </c>
      <c r="DD21" s="21">
        <v>15</v>
      </c>
      <c r="DE21" s="21">
        <v>16</v>
      </c>
      <c r="DF21" s="21">
        <v>17</v>
      </c>
      <c r="DG21" s="21">
        <v>18</v>
      </c>
      <c r="DH21" s="21">
        <v>19</v>
      </c>
      <c r="DI21" s="21">
        <v>20</v>
      </c>
      <c r="DJ21" s="21">
        <v>21</v>
      </c>
      <c r="DK21" s="21">
        <v>22</v>
      </c>
      <c r="DL21" s="21">
        <v>23</v>
      </c>
      <c r="DM21" s="21">
        <v>24</v>
      </c>
      <c r="DN21" s="21">
        <v>25</v>
      </c>
      <c r="DO21" s="21">
        <v>26</v>
      </c>
      <c r="DP21" s="21">
        <v>27</v>
      </c>
      <c r="DQ21" s="21">
        <v>28</v>
      </c>
      <c r="DR21" s="21">
        <v>29</v>
      </c>
      <c r="DS21" s="21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1">
        <v>1</v>
      </c>
      <c r="EZ21" s="21">
        <v>2</v>
      </c>
      <c r="FA21" s="21">
        <v>3</v>
      </c>
      <c r="FB21" s="21">
        <v>4</v>
      </c>
      <c r="FC21" s="21">
        <v>5</v>
      </c>
      <c r="FD21" s="21">
        <v>6</v>
      </c>
      <c r="FE21" s="21">
        <v>7</v>
      </c>
      <c r="FF21" s="21">
        <v>8</v>
      </c>
      <c r="FG21" s="21">
        <v>9</v>
      </c>
      <c r="FH21" s="21">
        <v>10</v>
      </c>
      <c r="FI21" s="21">
        <v>11</v>
      </c>
      <c r="FJ21" s="21">
        <v>12</v>
      </c>
      <c r="FK21" s="21">
        <v>13</v>
      </c>
      <c r="FL21" s="21">
        <v>14</v>
      </c>
      <c r="FM21" s="21">
        <v>15</v>
      </c>
      <c r="FN21" s="21">
        <v>16</v>
      </c>
      <c r="FO21" s="21">
        <v>17</v>
      </c>
      <c r="FP21" s="21">
        <v>18</v>
      </c>
      <c r="FQ21" s="21">
        <v>19</v>
      </c>
      <c r="FR21" s="21">
        <v>20</v>
      </c>
      <c r="FS21" s="21">
        <v>21</v>
      </c>
      <c r="FT21" s="21">
        <v>22</v>
      </c>
      <c r="FU21" s="21">
        <v>23</v>
      </c>
      <c r="FV21" s="21">
        <v>24</v>
      </c>
      <c r="FW21" s="21">
        <v>25</v>
      </c>
      <c r="FX21" s="21">
        <v>26</v>
      </c>
      <c r="FY21" s="21">
        <v>27</v>
      </c>
      <c r="FZ21" s="21">
        <v>28</v>
      </c>
      <c r="GA21" s="21">
        <v>29</v>
      </c>
      <c r="GB21" s="21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1">
        <v>1</v>
      </c>
      <c r="HI21" s="21">
        <v>2</v>
      </c>
      <c r="HJ21" s="21">
        <v>3</v>
      </c>
      <c r="HK21" s="21">
        <v>4</v>
      </c>
      <c r="HL21" s="21">
        <v>5</v>
      </c>
      <c r="HM21" s="21">
        <v>6</v>
      </c>
      <c r="HN21" s="21">
        <v>7</v>
      </c>
      <c r="HO21" s="21">
        <v>8</v>
      </c>
      <c r="HP21" s="21">
        <v>9</v>
      </c>
      <c r="HQ21" s="21">
        <v>10</v>
      </c>
      <c r="HR21" s="21">
        <v>11</v>
      </c>
      <c r="HS21" s="21">
        <v>12</v>
      </c>
      <c r="HT21" s="141">
        <v>13</v>
      </c>
      <c r="HU21" s="141">
        <v>14</v>
      </c>
      <c r="HV21" s="141">
        <v>15</v>
      </c>
      <c r="HW21" s="21">
        <v>16</v>
      </c>
      <c r="HX21" s="21">
        <v>17</v>
      </c>
      <c r="HY21" s="21">
        <v>18</v>
      </c>
      <c r="HZ21" s="21">
        <v>19</v>
      </c>
      <c r="IA21" s="21">
        <v>20</v>
      </c>
      <c r="IB21" s="21">
        <v>21</v>
      </c>
      <c r="IC21" s="21">
        <v>22</v>
      </c>
      <c r="ID21" s="24">
        <v>23</v>
      </c>
      <c r="IE21" s="21">
        <v>24</v>
      </c>
      <c r="IF21" s="21">
        <v>25</v>
      </c>
      <c r="IG21" s="21">
        <v>26</v>
      </c>
      <c r="IH21" s="21">
        <v>27</v>
      </c>
      <c r="II21" s="21">
        <v>28</v>
      </c>
      <c r="IJ21" s="21">
        <v>29</v>
      </c>
      <c r="IK21" s="21">
        <v>30</v>
      </c>
      <c r="IL21" s="21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154">
        <v>13</v>
      </c>
      <c r="IZ21" s="154">
        <v>14</v>
      </c>
      <c r="JA21" s="154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21">
        <v>1</v>
      </c>
      <c r="JR21" s="21">
        <v>2</v>
      </c>
      <c r="JS21" s="21">
        <v>3</v>
      </c>
      <c r="JT21" s="21">
        <v>4</v>
      </c>
      <c r="JU21" s="21">
        <v>5</v>
      </c>
      <c r="JV21" s="21">
        <v>6</v>
      </c>
      <c r="JW21" s="21">
        <v>7</v>
      </c>
      <c r="JX21" s="21">
        <v>8</v>
      </c>
      <c r="JY21" s="21">
        <v>9</v>
      </c>
      <c r="JZ21" s="21">
        <v>10</v>
      </c>
      <c r="KA21" s="21">
        <v>11</v>
      </c>
      <c r="KB21" s="21">
        <v>12</v>
      </c>
      <c r="KC21" s="21">
        <v>13</v>
      </c>
      <c r="KD21" s="21">
        <v>14</v>
      </c>
      <c r="KE21" s="21">
        <v>15</v>
      </c>
      <c r="KF21" s="21">
        <v>16</v>
      </c>
      <c r="KG21" s="21">
        <v>17</v>
      </c>
      <c r="KH21" s="21">
        <v>18</v>
      </c>
      <c r="KI21" s="21">
        <v>19</v>
      </c>
      <c r="KJ21" s="21">
        <v>20</v>
      </c>
      <c r="KK21" s="21">
        <v>21</v>
      </c>
      <c r="KL21" s="21">
        <v>22</v>
      </c>
      <c r="KM21" s="21">
        <v>23</v>
      </c>
      <c r="KN21" s="21">
        <v>24</v>
      </c>
      <c r="KO21" s="21">
        <v>25</v>
      </c>
      <c r="KP21" s="21">
        <v>26</v>
      </c>
      <c r="KQ21" s="21">
        <v>27</v>
      </c>
      <c r="KR21" s="21">
        <v>28</v>
      </c>
      <c r="KS21" s="21">
        <v>29</v>
      </c>
      <c r="KT21" s="21">
        <v>30</v>
      </c>
      <c r="KU21" s="21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21">
        <v>1</v>
      </c>
      <c r="MA21" s="21">
        <v>2</v>
      </c>
      <c r="MB21" s="21">
        <v>3</v>
      </c>
      <c r="MC21" s="21">
        <v>4</v>
      </c>
      <c r="MD21" s="21">
        <v>5</v>
      </c>
      <c r="ME21" s="21">
        <v>6</v>
      </c>
      <c r="MF21" s="21">
        <v>7</v>
      </c>
      <c r="MG21" s="21">
        <v>8</v>
      </c>
      <c r="MH21" s="21">
        <v>9</v>
      </c>
      <c r="MI21" s="21">
        <v>10</v>
      </c>
      <c r="MJ21" s="21">
        <v>11</v>
      </c>
      <c r="MK21" s="21">
        <v>12</v>
      </c>
      <c r="ML21" s="21">
        <v>13</v>
      </c>
      <c r="MM21" s="21">
        <v>14</v>
      </c>
      <c r="MN21" s="21">
        <v>15</v>
      </c>
      <c r="MO21" s="21">
        <v>16</v>
      </c>
      <c r="MP21" s="21">
        <v>17</v>
      </c>
      <c r="MQ21" s="21">
        <v>18</v>
      </c>
      <c r="MR21" s="21">
        <v>19</v>
      </c>
      <c r="MS21" s="21">
        <v>20</v>
      </c>
      <c r="MT21" s="21">
        <v>21</v>
      </c>
      <c r="MU21" s="21">
        <v>22</v>
      </c>
      <c r="MV21" s="21">
        <v>23</v>
      </c>
      <c r="MW21" s="21">
        <v>24</v>
      </c>
      <c r="MX21" s="21">
        <v>25</v>
      </c>
      <c r="MY21" s="21">
        <v>26</v>
      </c>
      <c r="MZ21" s="21">
        <v>27</v>
      </c>
      <c r="NA21" s="21">
        <v>28</v>
      </c>
      <c r="NB21" s="141">
        <v>29</v>
      </c>
      <c r="NC21" s="141">
        <v>30</v>
      </c>
      <c r="ND21" s="141">
        <v>31</v>
      </c>
      <c r="NE21" s="141">
        <v>1</v>
      </c>
      <c r="NF21" s="141">
        <v>2</v>
      </c>
      <c r="NG21" s="141">
        <v>3</v>
      </c>
      <c r="NH21" s="21">
        <v>4</v>
      </c>
      <c r="NI21" s="21">
        <v>5</v>
      </c>
      <c r="NJ21" s="21">
        <v>6</v>
      </c>
      <c r="NK21" s="21">
        <v>7</v>
      </c>
      <c r="NL21" s="21">
        <v>8</v>
      </c>
      <c r="NM21" s="21">
        <v>9</v>
      </c>
      <c r="NN21" s="21">
        <v>10</v>
      </c>
      <c r="NO21" s="21">
        <v>11</v>
      </c>
      <c r="NP21" s="21">
        <v>12</v>
      </c>
      <c r="NQ21" s="21">
        <v>13</v>
      </c>
      <c r="NR21" s="21">
        <v>14</v>
      </c>
      <c r="NS21" s="21">
        <v>15</v>
      </c>
      <c r="NT21" s="21">
        <v>16</v>
      </c>
      <c r="NU21" s="21">
        <v>17</v>
      </c>
      <c r="NV21" s="21">
        <v>18</v>
      </c>
      <c r="NW21" s="21">
        <v>19</v>
      </c>
      <c r="NX21" s="21">
        <v>20</v>
      </c>
      <c r="NY21" s="21">
        <v>21</v>
      </c>
      <c r="NZ21" s="21">
        <v>22</v>
      </c>
      <c r="OA21" s="24">
        <v>23</v>
      </c>
      <c r="OB21" s="21">
        <v>24</v>
      </c>
      <c r="OC21" s="21">
        <v>25</v>
      </c>
      <c r="OD21" s="21">
        <v>26</v>
      </c>
      <c r="OE21" s="21">
        <v>27</v>
      </c>
      <c r="OF21" s="21">
        <v>28</v>
      </c>
      <c r="OG21" s="21">
        <v>29</v>
      </c>
      <c r="OH21" s="21">
        <v>30</v>
      </c>
      <c r="OI21" s="156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1">
        <v>1</v>
      </c>
      <c r="PN21" s="21">
        <v>2</v>
      </c>
      <c r="PO21" s="21">
        <v>3</v>
      </c>
      <c r="PP21" s="21">
        <v>4</v>
      </c>
      <c r="PQ21" s="21">
        <v>5</v>
      </c>
      <c r="PR21" s="21">
        <v>6</v>
      </c>
      <c r="PS21" s="21">
        <v>7</v>
      </c>
      <c r="PT21" s="21">
        <v>8</v>
      </c>
      <c r="PU21" s="21">
        <v>9</v>
      </c>
      <c r="PV21" s="21">
        <v>10</v>
      </c>
      <c r="PW21" s="21">
        <v>11</v>
      </c>
      <c r="PX21" s="21">
        <v>12</v>
      </c>
      <c r="PY21" s="21">
        <v>13</v>
      </c>
      <c r="PZ21" s="21">
        <v>14</v>
      </c>
      <c r="QA21" s="21">
        <v>15</v>
      </c>
      <c r="QB21" s="21">
        <v>16</v>
      </c>
      <c r="QC21" s="21">
        <v>17</v>
      </c>
      <c r="QD21" s="21">
        <v>18</v>
      </c>
      <c r="QE21" s="21">
        <v>19</v>
      </c>
      <c r="QF21" s="21">
        <v>20</v>
      </c>
      <c r="QG21" s="21">
        <v>21</v>
      </c>
      <c r="QH21" s="21">
        <v>22</v>
      </c>
      <c r="QI21" s="21">
        <v>23</v>
      </c>
      <c r="QJ21" s="21">
        <v>24</v>
      </c>
      <c r="QK21" s="21">
        <v>25</v>
      </c>
      <c r="QL21" s="21">
        <v>26</v>
      </c>
      <c r="QM21" s="21">
        <v>27</v>
      </c>
      <c r="QN21" s="21">
        <v>28</v>
      </c>
      <c r="QO21" s="21">
        <v>29</v>
      </c>
      <c r="QP21" s="21">
        <v>30</v>
      </c>
      <c r="QQ21" s="21">
        <v>31</v>
      </c>
    </row>
    <row r="22" spans="1:459" x14ac:dyDescent="0.2">
      <c r="A22" s="20"/>
      <c r="B22" s="19">
        <v>18</v>
      </c>
      <c r="C22" s="148" t="s">
        <v>5</v>
      </c>
      <c r="D22" s="148" t="s">
        <v>6</v>
      </c>
      <c r="E22" s="148" t="s">
        <v>7</v>
      </c>
      <c r="F22" t="s">
        <v>2</v>
      </c>
      <c r="G22" t="s">
        <v>0</v>
      </c>
      <c r="H22" t="s">
        <v>3</v>
      </c>
      <c r="I22" t="s">
        <v>4</v>
      </c>
      <c r="J22" t="s">
        <v>5</v>
      </c>
      <c r="K22" t="s">
        <v>6</v>
      </c>
      <c r="L22" t="s">
        <v>7</v>
      </c>
      <c r="M22" t="s">
        <v>2</v>
      </c>
      <c r="N22" t="s">
        <v>0</v>
      </c>
      <c r="O22" t="s">
        <v>3</v>
      </c>
      <c r="P22" t="s">
        <v>4</v>
      </c>
      <c r="Q22" t="s">
        <v>5</v>
      </c>
      <c r="R22" t="s">
        <v>6</v>
      </c>
      <c r="S22" t="s">
        <v>7</v>
      </c>
      <c r="T22" t="s">
        <v>2</v>
      </c>
      <c r="U22" s="18" t="s">
        <v>134</v>
      </c>
      <c r="V22" t="s">
        <v>3</v>
      </c>
      <c r="W22" t="s">
        <v>4</v>
      </c>
      <c r="X22" t="s">
        <v>5</v>
      </c>
      <c r="Y22" s="18" t="s">
        <v>138</v>
      </c>
      <c r="Z22" t="s">
        <v>7</v>
      </c>
      <c r="AA22" t="s">
        <v>2</v>
      </c>
      <c r="AB22" t="s">
        <v>0</v>
      </c>
      <c r="AC22" t="s">
        <v>3</v>
      </c>
      <c r="AD22" t="s">
        <v>4</v>
      </c>
      <c r="AE22" t="s">
        <v>5</v>
      </c>
      <c r="AF22" t="s">
        <v>6</v>
      </c>
      <c r="AG22" t="s">
        <v>145</v>
      </c>
      <c r="AH22" s="21" t="s">
        <v>2</v>
      </c>
      <c r="AI22" s="21" t="s">
        <v>0</v>
      </c>
      <c r="AJ22" s="21" t="s">
        <v>3</v>
      </c>
      <c r="AK22" s="21" t="s">
        <v>4</v>
      </c>
      <c r="AL22" s="21" t="s">
        <v>5</v>
      </c>
      <c r="AM22" s="21" t="s">
        <v>6</v>
      </c>
      <c r="AN22" s="21" t="s">
        <v>7</v>
      </c>
      <c r="AO22" s="21" t="s">
        <v>2</v>
      </c>
      <c r="AP22" s="21" t="s">
        <v>0</v>
      </c>
      <c r="AQ22" s="21" t="s">
        <v>3</v>
      </c>
      <c r="AR22" s="21" t="s">
        <v>4</v>
      </c>
      <c r="AS22" s="21" t="s">
        <v>5</v>
      </c>
      <c r="AT22" s="21" t="s">
        <v>6</v>
      </c>
      <c r="AU22" s="21" t="s">
        <v>7</v>
      </c>
      <c r="AV22" s="21" t="s">
        <v>2</v>
      </c>
      <c r="AW22" s="21" t="s">
        <v>0</v>
      </c>
      <c r="AX22" s="21" t="s">
        <v>3</v>
      </c>
      <c r="AY22" s="21" t="s">
        <v>4</v>
      </c>
      <c r="AZ22" s="21" t="s">
        <v>5</v>
      </c>
      <c r="BA22" s="48" t="s">
        <v>138</v>
      </c>
      <c r="BB22" s="21" t="s">
        <v>7</v>
      </c>
      <c r="BC22" s="21" t="s">
        <v>2</v>
      </c>
      <c r="BD22" s="21" t="s">
        <v>0</v>
      </c>
      <c r="BE22" s="21" t="s">
        <v>3</v>
      </c>
      <c r="BF22" s="21" t="s">
        <v>4</v>
      </c>
      <c r="BG22" s="21" t="s">
        <v>5</v>
      </c>
      <c r="BH22" s="21" t="s">
        <v>6</v>
      </c>
      <c r="BI22" s="21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150" t="s">
        <v>138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21" t="s">
        <v>4</v>
      </c>
      <c r="CQ22" s="21" t="s">
        <v>5</v>
      </c>
      <c r="CR22" s="21" t="s">
        <v>6</v>
      </c>
      <c r="CS22" s="21" t="s">
        <v>7</v>
      </c>
      <c r="CT22" s="21" t="s">
        <v>2</v>
      </c>
      <c r="CU22" s="21" t="s">
        <v>0</v>
      </c>
      <c r="CV22" s="21" t="s">
        <v>3</v>
      </c>
      <c r="CW22" s="21" t="s">
        <v>4</v>
      </c>
      <c r="CX22" s="21" t="s">
        <v>5</v>
      </c>
      <c r="CY22" s="21" t="s">
        <v>6</v>
      </c>
      <c r="CZ22" s="24" t="s">
        <v>60</v>
      </c>
      <c r="DA22" s="21" t="s">
        <v>2</v>
      </c>
      <c r="DB22" s="21" t="s">
        <v>0</v>
      </c>
      <c r="DC22" s="21" t="s">
        <v>3</v>
      </c>
      <c r="DD22" s="21" t="s">
        <v>4</v>
      </c>
      <c r="DE22" s="21" t="s">
        <v>5</v>
      </c>
      <c r="DF22" s="21" t="s">
        <v>6</v>
      </c>
      <c r="DG22" s="21" t="s">
        <v>7</v>
      </c>
      <c r="DH22" s="21" t="s">
        <v>2</v>
      </c>
      <c r="DI22" s="21" t="s">
        <v>0</v>
      </c>
      <c r="DJ22" s="21" t="s">
        <v>3</v>
      </c>
      <c r="DK22" s="21" t="s">
        <v>4</v>
      </c>
      <c r="DL22" s="21" t="s">
        <v>5</v>
      </c>
      <c r="DM22" s="21" t="s">
        <v>6</v>
      </c>
      <c r="DN22" s="21" t="s">
        <v>7</v>
      </c>
      <c r="DO22" s="21" t="s">
        <v>2</v>
      </c>
      <c r="DP22" s="21" t="s">
        <v>0</v>
      </c>
      <c r="DQ22" s="21" t="s">
        <v>3</v>
      </c>
      <c r="DR22" s="21" t="s">
        <v>143</v>
      </c>
      <c r="DS22" s="21" t="s">
        <v>142</v>
      </c>
      <c r="DT22" t="s">
        <v>6</v>
      </c>
      <c r="DU22" t="s">
        <v>7</v>
      </c>
      <c r="DV22" s="18" t="s">
        <v>58</v>
      </c>
      <c r="DW22" s="18" t="s">
        <v>134</v>
      </c>
      <c r="DX22" s="18" t="s">
        <v>135</v>
      </c>
      <c r="DY22" s="18" t="s">
        <v>136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21" t="s">
        <v>0</v>
      </c>
      <c r="EZ22" s="21" t="s">
        <v>3</v>
      </c>
      <c r="FA22" s="21" t="s">
        <v>4</v>
      </c>
      <c r="FB22" s="21" t="s">
        <v>5</v>
      </c>
      <c r="FC22" s="21" t="s">
        <v>6</v>
      </c>
      <c r="FD22" s="21" t="s">
        <v>7</v>
      </c>
      <c r="FE22" s="21" t="s">
        <v>2</v>
      </c>
      <c r="FF22" s="21" t="s">
        <v>0</v>
      </c>
      <c r="FG22" s="21" t="s">
        <v>3</v>
      </c>
      <c r="FH22" s="21" t="s">
        <v>4</v>
      </c>
      <c r="FI22" s="21" t="s">
        <v>5</v>
      </c>
      <c r="FJ22" s="21" t="s">
        <v>6</v>
      </c>
      <c r="FK22" s="21" t="s">
        <v>7</v>
      </c>
      <c r="FL22" s="21" t="s">
        <v>2</v>
      </c>
      <c r="FM22" s="21" t="s">
        <v>0</v>
      </c>
      <c r="FN22" s="21" t="s">
        <v>3</v>
      </c>
      <c r="FO22" s="21" t="s">
        <v>4</v>
      </c>
      <c r="FP22" s="21" t="s">
        <v>5</v>
      </c>
      <c r="FQ22" s="21" t="s">
        <v>6</v>
      </c>
      <c r="FR22" s="21" t="s">
        <v>7</v>
      </c>
      <c r="FS22" s="21" t="s">
        <v>2</v>
      </c>
      <c r="FT22" s="21" t="s">
        <v>0</v>
      </c>
      <c r="FU22" s="21" t="s">
        <v>3</v>
      </c>
      <c r="FV22" s="21" t="s">
        <v>4</v>
      </c>
      <c r="FW22" s="21" t="s">
        <v>5</v>
      </c>
      <c r="FX22" s="21" t="s">
        <v>6</v>
      </c>
      <c r="FY22" s="21" t="s">
        <v>7</v>
      </c>
      <c r="FZ22" s="21" t="s">
        <v>2</v>
      </c>
      <c r="GA22" s="24" t="s">
        <v>134</v>
      </c>
      <c r="GB22" s="21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8" t="s">
        <v>134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4" t="s">
        <v>60</v>
      </c>
      <c r="HI22" s="21" t="s">
        <v>2</v>
      </c>
      <c r="HJ22" s="21" t="s">
        <v>0</v>
      </c>
      <c r="HK22" s="21" t="s">
        <v>3</v>
      </c>
      <c r="HL22" s="21" t="s">
        <v>4</v>
      </c>
      <c r="HM22" s="21" t="s">
        <v>5</v>
      </c>
      <c r="HN22" s="21" t="s">
        <v>6</v>
      </c>
      <c r="HO22" s="21" t="s">
        <v>7</v>
      </c>
      <c r="HP22" s="21" t="s">
        <v>2</v>
      </c>
      <c r="HQ22" s="24" t="s">
        <v>134</v>
      </c>
      <c r="HR22" s="21" t="s">
        <v>3</v>
      </c>
      <c r="HS22" s="21" t="s">
        <v>4</v>
      </c>
      <c r="HT22" s="141" t="s">
        <v>5</v>
      </c>
      <c r="HU22" s="141" t="s">
        <v>6</v>
      </c>
      <c r="HV22" s="141" t="s">
        <v>7</v>
      </c>
      <c r="HW22" s="21" t="s">
        <v>2</v>
      </c>
      <c r="HX22" s="21" t="s">
        <v>0</v>
      </c>
      <c r="HY22" s="21" t="s">
        <v>3</v>
      </c>
      <c r="HZ22" s="21" t="s">
        <v>4</v>
      </c>
      <c r="IA22" s="21" t="s">
        <v>5</v>
      </c>
      <c r="IB22" s="21" t="s">
        <v>6</v>
      </c>
      <c r="IC22" s="21" t="s">
        <v>7</v>
      </c>
      <c r="ID22" s="21" t="s">
        <v>2</v>
      </c>
      <c r="IE22" s="21" t="s">
        <v>0</v>
      </c>
      <c r="IF22" s="21" t="s">
        <v>3</v>
      </c>
      <c r="IG22" s="21" t="s">
        <v>4</v>
      </c>
      <c r="IH22" s="21" t="s">
        <v>5</v>
      </c>
      <c r="II22" s="21" t="s">
        <v>6</v>
      </c>
      <c r="IJ22" s="21" t="s">
        <v>145</v>
      </c>
      <c r="IK22" s="21" t="s">
        <v>146</v>
      </c>
      <c r="IL22" s="21" t="s">
        <v>147</v>
      </c>
      <c r="IM22" t="s">
        <v>3</v>
      </c>
      <c r="IN22" t="s">
        <v>4</v>
      </c>
      <c r="IO22" t="s">
        <v>5</v>
      </c>
      <c r="IP22" t="s">
        <v>6</v>
      </c>
      <c r="IQ22" t="s">
        <v>7</v>
      </c>
      <c r="IR22" t="s">
        <v>2</v>
      </c>
      <c r="IS22" t="s">
        <v>0</v>
      </c>
      <c r="IT22" t="s">
        <v>3</v>
      </c>
      <c r="IU22" t="s">
        <v>4</v>
      </c>
      <c r="IV22" t="s">
        <v>5</v>
      </c>
      <c r="IW22" s="18" t="s">
        <v>138</v>
      </c>
      <c r="IX22" t="s">
        <v>7</v>
      </c>
      <c r="IY22" s="154" t="s">
        <v>2</v>
      </c>
      <c r="IZ22" s="155" t="s">
        <v>134</v>
      </c>
      <c r="JA22" s="155" t="s">
        <v>135</v>
      </c>
      <c r="JB22" t="s">
        <v>4</v>
      </c>
      <c r="JC22" t="s">
        <v>5</v>
      </c>
      <c r="JD22" t="s">
        <v>6</v>
      </c>
      <c r="JE22" t="s">
        <v>7</v>
      </c>
      <c r="JF22" t="s">
        <v>2</v>
      </c>
      <c r="JG22" t="s">
        <v>0</v>
      </c>
      <c r="JH22" t="s">
        <v>3</v>
      </c>
      <c r="JI22" t="s">
        <v>4</v>
      </c>
      <c r="JJ22" t="s">
        <v>5</v>
      </c>
      <c r="JK22" t="s">
        <v>6</v>
      </c>
      <c r="JL22" t="s">
        <v>7</v>
      </c>
      <c r="JM22" t="s">
        <v>2</v>
      </c>
      <c r="JN22" t="s">
        <v>0</v>
      </c>
      <c r="JO22" t="s">
        <v>3</v>
      </c>
      <c r="JP22" t="s">
        <v>4</v>
      </c>
      <c r="JQ22" s="21" t="s">
        <v>5</v>
      </c>
      <c r="JR22" s="21" t="s">
        <v>6</v>
      </c>
      <c r="JS22" s="21" t="s">
        <v>7</v>
      </c>
      <c r="JT22" s="21" t="s">
        <v>2</v>
      </c>
      <c r="JU22" s="21" t="s">
        <v>0</v>
      </c>
      <c r="JV22" s="21" t="s">
        <v>3</v>
      </c>
      <c r="JW22" s="21" t="s">
        <v>4</v>
      </c>
      <c r="JX22" s="21" t="s">
        <v>5</v>
      </c>
      <c r="JY22" s="21" t="s">
        <v>6</v>
      </c>
      <c r="JZ22" s="21" t="s">
        <v>7</v>
      </c>
      <c r="KA22" s="24" t="s">
        <v>58</v>
      </c>
      <c r="KB22" s="24" t="s">
        <v>134</v>
      </c>
      <c r="KC22" s="21" t="s">
        <v>135</v>
      </c>
      <c r="KD22" s="21" t="s">
        <v>136</v>
      </c>
      <c r="KE22" s="21" t="s">
        <v>137</v>
      </c>
      <c r="KF22" s="21" t="s">
        <v>6</v>
      </c>
      <c r="KG22" s="21" t="s">
        <v>7</v>
      </c>
      <c r="KH22" s="21" t="s">
        <v>2</v>
      </c>
      <c r="KI22" s="21" t="s">
        <v>0</v>
      </c>
      <c r="KJ22" s="21" t="s">
        <v>3</v>
      </c>
      <c r="KK22" s="21" t="s">
        <v>4</v>
      </c>
      <c r="KL22" s="21" t="s">
        <v>5</v>
      </c>
      <c r="KM22" s="21" t="s">
        <v>6</v>
      </c>
      <c r="KN22" s="21" t="s">
        <v>7</v>
      </c>
      <c r="KO22" s="21" t="s">
        <v>2</v>
      </c>
      <c r="KP22" s="21" t="s">
        <v>0</v>
      </c>
      <c r="KQ22" s="21" t="s">
        <v>3</v>
      </c>
      <c r="KR22" s="21" t="s">
        <v>4</v>
      </c>
      <c r="KS22" s="21" t="s">
        <v>5</v>
      </c>
      <c r="KT22" s="21" t="s">
        <v>6</v>
      </c>
      <c r="KU22" s="21" t="s">
        <v>7</v>
      </c>
      <c r="KV22" t="s">
        <v>2</v>
      </c>
      <c r="KW22" t="s">
        <v>0</v>
      </c>
      <c r="KX22" s="18" t="s">
        <v>135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150" t="s">
        <v>134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21" t="s">
        <v>3</v>
      </c>
      <c r="MA22" s="21" t="s">
        <v>4</v>
      </c>
      <c r="MB22" s="21" t="s">
        <v>5</v>
      </c>
      <c r="MC22" s="21" t="s">
        <v>6</v>
      </c>
      <c r="MD22" s="21" t="s">
        <v>7</v>
      </c>
      <c r="ME22" s="21" t="s">
        <v>2</v>
      </c>
      <c r="MF22" s="21" t="s">
        <v>0</v>
      </c>
      <c r="MG22" s="21" t="s">
        <v>3</v>
      </c>
      <c r="MH22" s="21" t="s">
        <v>4</v>
      </c>
      <c r="MI22" s="21" t="s">
        <v>5</v>
      </c>
      <c r="MJ22" s="21" t="s">
        <v>6</v>
      </c>
      <c r="MK22" s="21" t="s">
        <v>7</v>
      </c>
      <c r="ML22" s="21" t="s">
        <v>2</v>
      </c>
      <c r="MM22" s="21" t="s">
        <v>0</v>
      </c>
      <c r="MN22" s="21" t="s">
        <v>3</v>
      </c>
      <c r="MO22" s="21" t="s">
        <v>4</v>
      </c>
      <c r="MP22" s="21" t="s">
        <v>5</v>
      </c>
      <c r="MQ22" s="21" t="s">
        <v>6</v>
      </c>
      <c r="MR22" s="21" t="s">
        <v>7</v>
      </c>
      <c r="MS22" s="21" t="s">
        <v>2</v>
      </c>
      <c r="MT22" s="48" t="s">
        <v>134</v>
      </c>
      <c r="MU22" s="21" t="s">
        <v>3</v>
      </c>
      <c r="MV22" s="21" t="s">
        <v>4</v>
      </c>
      <c r="MW22" s="21" t="s">
        <v>5</v>
      </c>
      <c r="MX22" s="21" t="s">
        <v>6</v>
      </c>
      <c r="MY22" s="21" t="s">
        <v>7</v>
      </c>
      <c r="MZ22" s="21" t="s">
        <v>2</v>
      </c>
      <c r="NA22" s="21" t="s">
        <v>0</v>
      </c>
      <c r="NB22" s="141" t="s">
        <v>3</v>
      </c>
      <c r="NC22" s="141" t="s">
        <v>4</v>
      </c>
      <c r="ND22" s="141" t="s">
        <v>5</v>
      </c>
      <c r="NE22" s="141" t="s">
        <v>6</v>
      </c>
      <c r="NF22" s="141" t="s">
        <v>7</v>
      </c>
      <c r="NG22" s="141" t="s">
        <v>2</v>
      </c>
      <c r="NH22" s="21" t="s">
        <v>0</v>
      </c>
      <c r="NI22" s="21" t="s">
        <v>3</v>
      </c>
      <c r="NJ22" s="21" t="s">
        <v>4</v>
      </c>
      <c r="NK22" s="21" t="s">
        <v>5</v>
      </c>
      <c r="NL22" s="21" t="s">
        <v>6</v>
      </c>
      <c r="NM22" s="21" t="s">
        <v>7</v>
      </c>
      <c r="NN22" s="21" t="s">
        <v>2</v>
      </c>
      <c r="NO22" s="21" t="s">
        <v>0</v>
      </c>
      <c r="NP22" s="21" t="s">
        <v>3</v>
      </c>
      <c r="NQ22" s="21" t="s">
        <v>4</v>
      </c>
      <c r="NR22" s="21" t="s">
        <v>5</v>
      </c>
      <c r="NS22" s="21" t="s">
        <v>6</v>
      </c>
      <c r="NT22" s="21" t="s">
        <v>7</v>
      </c>
      <c r="NU22" s="21" t="s">
        <v>2</v>
      </c>
      <c r="NV22" s="21" t="s">
        <v>0</v>
      </c>
      <c r="NW22" s="21" t="s">
        <v>3</v>
      </c>
      <c r="NX22" s="21" t="s">
        <v>4</v>
      </c>
      <c r="NY22" s="21" t="s">
        <v>5</v>
      </c>
      <c r="NZ22" s="21" t="s">
        <v>6</v>
      </c>
      <c r="OA22" s="24" t="s">
        <v>60</v>
      </c>
      <c r="OB22" s="21" t="s">
        <v>2</v>
      </c>
      <c r="OC22" s="21" t="s">
        <v>0</v>
      </c>
      <c r="OD22" s="21" t="s">
        <v>3</v>
      </c>
      <c r="OE22" s="21" t="s">
        <v>4</v>
      </c>
      <c r="OF22" s="21" t="s">
        <v>5</v>
      </c>
      <c r="OG22" s="21" t="s">
        <v>138</v>
      </c>
      <c r="OH22" s="21" t="s">
        <v>7</v>
      </c>
      <c r="OI22" s="156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150" t="s">
        <v>137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21" t="s">
        <v>0</v>
      </c>
      <c r="PN22" s="21" t="s">
        <v>3</v>
      </c>
      <c r="PO22" s="21" t="s">
        <v>4</v>
      </c>
      <c r="PP22" s="21" t="s">
        <v>5</v>
      </c>
      <c r="PQ22" s="21" t="s">
        <v>6</v>
      </c>
      <c r="PR22" s="21" t="s">
        <v>7</v>
      </c>
      <c r="PS22" s="21" t="s">
        <v>2</v>
      </c>
      <c r="PT22" s="21" t="s">
        <v>0</v>
      </c>
      <c r="PU22" s="21" t="s">
        <v>3</v>
      </c>
      <c r="PV22" s="21" t="s">
        <v>4</v>
      </c>
      <c r="PW22" s="48" t="s">
        <v>137</v>
      </c>
      <c r="PX22" s="21" t="s">
        <v>6</v>
      </c>
      <c r="PY22" s="21" t="s">
        <v>7</v>
      </c>
      <c r="PZ22" s="21" t="s">
        <v>2</v>
      </c>
      <c r="QA22" s="21" t="s">
        <v>0</v>
      </c>
      <c r="QB22" s="21" t="s">
        <v>3</v>
      </c>
      <c r="QC22" s="21" t="s">
        <v>4</v>
      </c>
      <c r="QD22" s="21" t="s">
        <v>5</v>
      </c>
      <c r="QE22" s="21" t="s">
        <v>6</v>
      </c>
      <c r="QF22" s="21" t="s">
        <v>7</v>
      </c>
      <c r="QG22" s="21" t="s">
        <v>2</v>
      </c>
      <c r="QH22" s="21" t="s">
        <v>0</v>
      </c>
      <c r="QI22" s="21" t="s">
        <v>3</v>
      </c>
      <c r="QJ22" s="21" t="s">
        <v>4</v>
      </c>
      <c r="QK22" s="21" t="s">
        <v>5</v>
      </c>
      <c r="QL22" s="21" t="s">
        <v>6</v>
      </c>
      <c r="QM22" s="21" t="s">
        <v>7</v>
      </c>
      <c r="QN22" s="21" t="s">
        <v>2</v>
      </c>
      <c r="QO22" s="21" t="s">
        <v>147</v>
      </c>
      <c r="QP22" s="21" t="s">
        <v>148</v>
      </c>
      <c r="QQ22" s="21" t="s">
        <v>143</v>
      </c>
    </row>
    <row r="23" spans="1:459" ht="13.25" x14ac:dyDescent="0.2">
      <c r="A23" s="20">
        <v>2027</v>
      </c>
      <c r="B23" s="19">
        <v>19</v>
      </c>
      <c r="C23" s="205">
        <v>1</v>
      </c>
      <c r="D23" s="205">
        <v>2</v>
      </c>
      <c r="E23" s="205">
        <v>3</v>
      </c>
      <c r="F23" s="205">
        <v>4</v>
      </c>
      <c r="G23" s="205">
        <v>5</v>
      </c>
      <c r="H23" s="205">
        <v>6</v>
      </c>
      <c r="I23" s="205">
        <v>7</v>
      </c>
      <c r="J23" s="205">
        <v>8</v>
      </c>
      <c r="K23" s="205">
        <v>9</v>
      </c>
      <c r="L23" s="205">
        <v>10</v>
      </c>
      <c r="M23" s="205">
        <v>11</v>
      </c>
      <c r="N23" s="205">
        <v>12</v>
      </c>
      <c r="O23" s="205">
        <v>13</v>
      </c>
      <c r="P23" s="205">
        <v>14</v>
      </c>
      <c r="Q23" s="205">
        <v>15</v>
      </c>
      <c r="R23" s="205">
        <v>16</v>
      </c>
      <c r="S23" s="205">
        <v>17</v>
      </c>
      <c r="T23" s="205">
        <v>18</v>
      </c>
      <c r="U23" s="205">
        <v>19</v>
      </c>
      <c r="V23" s="205">
        <v>20</v>
      </c>
      <c r="W23" s="205">
        <v>21</v>
      </c>
      <c r="X23" s="205">
        <v>22</v>
      </c>
      <c r="Y23" s="206">
        <v>23</v>
      </c>
      <c r="Z23" s="205">
        <v>24</v>
      </c>
      <c r="AA23" s="205">
        <v>25</v>
      </c>
      <c r="AB23" s="205">
        <v>26</v>
      </c>
      <c r="AC23" s="205">
        <v>27</v>
      </c>
      <c r="AD23" s="205">
        <v>28</v>
      </c>
      <c r="AE23" s="205">
        <v>29</v>
      </c>
      <c r="AF23" s="205">
        <v>30</v>
      </c>
      <c r="AG23" s="205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1">
        <v>1</v>
      </c>
      <c r="BL23" s="21">
        <v>2</v>
      </c>
      <c r="BM23" s="21">
        <v>3</v>
      </c>
      <c r="BN23" s="21">
        <v>4</v>
      </c>
      <c r="BO23" s="21">
        <v>5</v>
      </c>
      <c r="BP23" s="21">
        <v>6</v>
      </c>
      <c r="BQ23" s="21">
        <v>7</v>
      </c>
      <c r="BR23" s="21">
        <v>8</v>
      </c>
      <c r="BS23" s="21">
        <v>9</v>
      </c>
      <c r="BT23" s="21">
        <v>10</v>
      </c>
      <c r="BU23" s="21">
        <v>11</v>
      </c>
      <c r="BV23" s="21">
        <v>12</v>
      </c>
      <c r="BW23" s="21">
        <v>13</v>
      </c>
      <c r="BX23" s="21">
        <v>14</v>
      </c>
      <c r="BY23" s="21">
        <v>15</v>
      </c>
      <c r="BZ23" s="21">
        <v>16</v>
      </c>
      <c r="CA23" s="21">
        <v>17</v>
      </c>
      <c r="CB23" s="21">
        <v>18</v>
      </c>
      <c r="CC23" s="21">
        <v>19</v>
      </c>
      <c r="CD23" s="21">
        <v>20</v>
      </c>
      <c r="CE23" s="21">
        <v>21</v>
      </c>
      <c r="CF23" s="21">
        <v>22</v>
      </c>
      <c r="CG23" s="21">
        <v>23</v>
      </c>
      <c r="CH23" s="21">
        <v>24</v>
      </c>
      <c r="CI23" s="21">
        <v>25</v>
      </c>
      <c r="CJ23" s="21">
        <v>26</v>
      </c>
      <c r="CK23" s="21">
        <v>27</v>
      </c>
      <c r="CL23" s="21">
        <v>28</v>
      </c>
      <c r="CM23" s="21">
        <v>29</v>
      </c>
      <c r="CN23" s="21">
        <v>30</v>
      </c>
      <c r="CO23" s="21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1">
        <v>1</v>
      </c>
      <c r="DU23" s="21">
        <v>2</v>
      </c>
      <c r="DV23" s="21">
        <v>3</v>
      </c>
      <c r="DW23" s="21">
        <v>4</v>
      </c>
      <c r="DX23" s="21">
        <v>5</v>
      </c>
      <c r="DY23" s="21">
        <v>6</v>
      </c>
      <c r="DZ23" s="21">
        <v>7</v>
      </c>
      <c r="EA23" s="21">
        <v>8</v>
      </c>
      <c r="EB23" s="21">
        <v>9</v>
      </c>
      <c r="EC23" s="21">
        <v>10</v>
      </c>
      <c r="ED23" s="21">
        <v>11</v>
      </c>
      <c r="EE23" s="21">
        <v>12</v>
      </c>
      <c r="EF23" s="21">
        <v>13</v>
      </c>
      <c r="EG23" s="21">
        <v>14</v>
      </c>
      <c r="EH23" s="21">
        <v>15</v>
      </c>
      <c r="EI23" s="21">
        <v>16</v>
      </c>
      <c r="EJ23" s="21">
        <v>17</v>
      </c>
      <c r="EK23" s="21">
        <v>18</v>
      </c>
      <c r="EL23" s="21">
        <v>19</v>
      </c>
      <c r="EM23" s="21">
        <v>20</v>
      </c>
      <c r="EN23" s="21">
        <v>21</v>
      </c>
      <c r="EO23" s="21">
        <v>22</v>
      </c>
      <c r="EP23" s="21">
        <v>23</v>
      </c>
      <c r="EQ23" s="21">
        <v>24</v>
      </c>
      <c r="ER23" s="21">
        <v>25</v>
      </c>
      <c r="ES23" s="21">
        <v>26</v>
      </c>
      <c r="ET23" s="21">
        <v>27</v>
      </c>
      <c r="EU23" s="21">
        <v>28</v>
      </c>
      <c r="EV23" s="21">
        <v>29</v>
      </c>
      <c r="EW23" s="21">
        <v>30</v>
      </c>
      <c r="EX23" s="21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1">
        <v>1</v>
      </c>
      <c r="GD23" s="21">
        <v>2</v>
      </c>
      <c r="GE23" s="21">
        <v>3</v>
      </c>
      <c r="GF23" s="21">
        <v>4</v>
      </c>
      <c r="GG23" s="21">
        <v>5</v>
      </c>
      <c r="GH23" s="21">
        <v>6</v>
      </c>
      <c r="GI23" s="21">
        <v>7</v>
      </c>
      <c r="GJ23" s="21">
        <v>8</v>
      </c>
      <c r="GK23" s="21">
        <v>9</v>
      </c>
      <c r="GL23" s="21">
        <v>10</v>
      </c>
      <c r="GM23" s="21">
        <v>11</v>
      </c>
      <c r="GN23" s="21">
        <v>12</v>
      </c>
      <c r="GO23" s="21">
        <v>13</v>
      </c>
      <c r="GP23" s="21">
        <v>14</v>
      </c>
      <c r="GQ23" s="21">
        <v>15</v>
      </c>
      <c r="GR23" s="21">
        <v>16</v>
      </c>
      <c r="GS23" s="21">
        <v>17</v>
      </c>
      <c r="GT23" s="21">
        <v>18</v>
      </c>
      <c r="GU23" s="21">
        <v>19</v>
      </c>
      <c r="GV23" s="21">
        <v>20</v>
      </c>
      <c r="GW23" s="21">
        <v>21</v>
      </c>
      <c r="GX23" s="21">
        <v>22</v>
      </c>
      <c r="GY23" s="21">
        <v>23</v>
      </c>
      <c r="GZ23" s="21">
        <v>24</v>
      </c>
      <c r="HA23" s="21">
        <v>25</v>
      </c>
      <c r="HB23" s="21">
        <v>26</v>
      </c>
      <c r="HC23" s="21">
        <v>27</v>
      </c>
      <c r="HD23" s="21">
        <v>28</v>
      </c>
      <c r="HE23" s="21">
        <v>29</v>
      </c>
      <c r="HF23" s="21">
        <v>30</v>
      </c>
      <c r="HG23" s="21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141">
        <v>13</v>
      </c>
      <c r="HU23" s="141">
        <v>14</v>
      </c>
      <c r="HV23" s="141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1">
        <v>1</v>
      </c>
      <c r="IN23" s="21">
        <v>2</v>
      </c>
      <c r="IO23" s="21">
        <v>3</v>
      </c>
      <c r="IP23" s="21">
        <v>4</v>
      </c>
      <c r="IQ23" s="21">
        <v>5</v>
      </c>
      <c r="IR23" s="21">
        <v>6</v>
      </c>
      <c r="IS23" s="21">
        <v>7</v>
      </c>
      <c r="IT23" s="21">
        <v>8</v>
      </c>
      <c r="IU23" s="21">
        <v>9</v>
      </c>
      <c r="IV23" s="21">
        <v>10</v>
      </c>
      <c r="IW23" s="21">
        <v>11</v>
      </c>
      <c r="IX23" s="21">
        <v>12</v>
      </c>
      <c r="IY23" s="21">
        <v>13</v>
      </c>
      <c r="IZ23" s="21">
        <v>14</v>
      </c>
      <c r="JA23" s="21">
        <v>15</v>
      </c>
      <c r="JB23" s="21">
        <v>16</v>
      </c>
      <c r="JC23" s="21">
        <v>17</v>
      </c>
      <c r="JD23" s="21">
        <v>18</v>
      </c>
      <c r="JE23" s="21">
        <v>19</v>
      </c>
      <c r="JF23" s="21">
        <v>20</v>
      </c>
      <c r="JG23" s="21">
        <v>21</v>
      </c>
      <c r="JH23" s="21">
        <v>22</v>
      </c>
      <c r="JI23" s="21">
        <v>23</v>
      </c>
      <c r="JJ23" s="21">
        <v>24</v>
      </c>
      <c r="JK23" s="21">
        <v>25</v>
      </c>
      <c r="JL23" s="21">
        <v>26</v>
      </c>
      <c r="JM23" s="21">
        <v>27</v>
      </c>
      <c r="JN23" s="21">
        <v>28</v>
      </c>
      <c r="JO23" s="21">
        <v>29</v>
      </c>
      <c r="JP23" s="21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1">
        <v>1</v>
      </c>
      <c r="KW23" s="21">
        <v>2</v>
      </c>
      <c r="KX23" s="21">
        <v>3</v>
      </c>
      <c r="KY23" s="21">
        <v>4</v>
      </c>
      <c r="KZ23" s="21">
        <v>5</v>
      </c>
      <c r="LA23" s="21">
        <v>6</v>
      </c>
      <c r="LB23" s="21">
        <v>7</v>
      </c>
      <c r="LC23" s="21">
        <v>8</v>
      </c>
      <c r="LD23" s="21">
        <v>9</v>
      </c>
      <c r="LE23" s="21">
        <v>10</v>
      </c>
      <c r="LF23" s="21">
        <v>11</v>
      </c>
      <c r="LG23" s="21">
        <v>12</v>
      </c>
      <c r="LH23" s="21">
        <v>13</v>
      </c>
      <c r="LI23" s="21">
        <v>14</v>
      </c>
      <c r="LJ23" s="21">
        <v>15</v>
      </c>
      <c r="LK23" s="21">
        <v>16</v>
      </c>
      <c r="LL23" s="21">
        <v>17</v>
      </c>
      <c r="LM23" s="21">
        <v>18</v>
      </c>
      <c r="LN23" s="21">
        <v>19</v>
      </c>
      <c r="LO23" s="21">
        <v>20</v>
      </c>
      <c r="LP23" s="21">
        <v>21</v>
      </c>
      <c r="LQ23" s="21">
        <v>22</v>
      </c>
      <c r="LR23" s="21">
        <v>23</v>
      </c>
      <c r="LS23" s="21">
        <v>24</v>
      </c>
      <c r="LT23" s="21">
        <v>25</v>
      </c>
      <c r="LU23" s="21">
        <v>26</v>
      </c>
      <c r="LV23" s="21">
        <v>27</v>
      </c>
      <c r="LW23" s="21">
        <v>28</v>
      </c>
      <c r="LX23" s="21">
        <v>29</v>
      </c>
      <c r="LY23" s="21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8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141">
        <v>29</v>
      </c>
      <c r="NC23" s="141">
        <v>30</v>
      </c>
      <c r="ND23" s="142">
        <v>31</v>
      </c>
      <c r="NE23" s="141">
        <v>1</v>
      </c>
      <c r="NF23" s="141">
        <v>2</v>
      </c>
      <c r="NG23" s="141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18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21">
        <v>1</v>
      </c>
      <c r="OK23" s="21">
        <v>2</v>
      </c>
      <c r="OL23" s="21">
        <v>3</v>
      </c>
      <c r="OM23" s="21">
        <v>4</v>
      </c>
      <c r="ON23" s="21">
        <v>5</v>
      </c>
      <c r="OO23" s="21">
        <v>6</v>
      </c>
      <c r="OP23" s="21">
        <v>7</v>
      </c>
      <c r="OQ23" s="21">
        <v>8</v>
      </c>
      <c r="OR23" s="21">
        <v>9</v>
      </c>
      <c r="OS23" s="21">
        <v>10</v>
      </c>
      <c r="OT23" s="21">
        <v>11</v>
      </c>
      <c r="OU23" s="21">
        <v>12</v>
      </c>
      <c r="OV23" s="21">
        <v>13</v>
      </c>
      <c r="OW23" s="21">
        <v>14</v>
      </c>
      <c r="OX23" s="21">
        <v>15</v>
      </c>
      <c r="OY23" s="21">
        <v>16</v>
      </c>
      <c r="OZ23" s="21">
        <v>17</v>
      </c>
      <c r="PA23" s="21">
        <v>18</v>
      </c>
      <c r="PB23" s="21">
        <v>19</v>
      </c>
      <c r="PC23" s="21">
        <v>20</v>
      </c>
      <c r="PD23" s="21">
        <v>21</v>
      </c>
      <c r="PE23" s="21">
        <v>22</v>
      </c>
      <c r="PF23" s="21">
        <v>23</v>
      </c>
      <c r="PG23" s="21">
        <v>24</v>
      </c>
      <c r="PH23" s="21">
        <v>25</v>
      </c>
      <c r="PI23" s="21">
        <v>26</v>
      </c>
      <c r="PJ23" s="21">
        <v>27</v>
      </c>
      <c r="PK23" s="21">
        <v>28</v>
      </c>
      <c r="PL23" s="21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 x14ac:dyDescent="0.2">
      <c r="A24" s="20"/>
      <c r="B24" s="19">
        <v>20</v>
      </c>
      <c r="C24" s="205" t="s">
        <v>6</v>
      </c>
      <c r="D24" s="205" t="s">
        <v>7</v>
      </c>
      <c r="E24" s="205" t="s">
        <v>2</v>
      </c>
      <c r="F24" s="205" t="s">
        <v>0</v>
      </c>
      <c r="G24" s="205" t="s">
        <v>3</v>
      </c>
      <c r="H24" s="205" t="s">
        <v>4</v>
      </c>
      <c r="I24" s="205" t="s">
        <v>5</v>
      </c>
      <c r="J24" s="205" t="s">
        <v>6</v>
      </c>
      <c r="K24" s="205" t="s">
        <v>7</v>
      </c>
      <c r="L24" s="205" t="s">
        <v>2</v>
      </c>
      <c r="M24" s="205" t="s">
        <v>0</v>
      </c>
      <c r="N24" s="205" t="s">
        <v>3</v>
      </c>
      <c r="O24" s="205" t="s">
        <v>4</v>
      </c>
      <c r="P24" s="205" t="s">
        <v>5</v>
      </c>
      <c r="Q24" s="205" t="s">
        <v>6</v>
      </c>
      <c r="R24" s="205" t="s">
        <v>7</v>
      </c>
      <c r="S24" s="205" t="s">
        <v>2</v>
      </c>
      <c r="T24" s="205" t="s">
        <v>0</v>
      </c>
      <c r="U24" s="205" t="s">
        <v>3</v>
      </c>
      <c r="V24" s="205" t="s">
        <v>4</v>
      </c>
      <c r="W24" s="205" t="s">
        <v>5</v>
      </c>
      <c r="X24" s="205" t="s">
        <v>6</v>
      </c>
      <c r="Y24" s="206" t="s">
        <v>60</v>
      </c>
      <c r="Z24" s="205" t="s">
        <v>2</v>
      </c>
      <c r="AA24" s="205" t="s">
        <v>0</v>
      </c>
      <c r="AB24" s="205" t="s">
        <v>3</v>
      </c>
      <c r="AC24" s="205" t="s">
        <v>4</v>
      </c>
      <c r="AD24" s="205" t="s">
        <v>5</v>
      </c>
      <c r="AE24" s="205" t="s">
        <v>138</v>
      </c>
      <c r="AF24" s="205" t="s">
        <v>7</v>
      </c>
      <c r="AG24" s="205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150" t="s">
        <v>137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21" t="s">
        <v>0</v>
      </c>
      <c r="BL24" s="21" t="s">
        <v>3</v>
      </c>
      <c r="BM24" s="21" t="s">
        <v>4</v>
      </c>
      <c r="BN24" s="21" t="s">
        <v>5</v>
      </c>
      <c r="BO24" s="21" t="s">
        <v>6</v>
      </c>
      <c r="BP24" s="21" t="s">
        <v>7</v>
      </c>
      <c r="BQ24" s="21" t="s">
        <v>2</v>
      </c>
      <c r="BR24" s="21" t="s">
        <v>0</v>
      </c>
      <c r="BS24" s="21" t="s">
        <v>3</v>
      </c>
      <c r="BT24" s="21" t="s">
        <v>4</v>
      </c>
      <c r="BU24" s="48" t="s">
        <v>137</v>
      </c>
      <c r="BV24" s="21" t="s">
        <v>6</v>
      </c>
      <c r="BW24" s="21" t="s">
        <v>7</v>
      </c>
      <c r="BX24" s="21" t="s">
        <v>2</v>
      </c>
      <c r="BY24" s="21" t="s">
        <v>0</v>
      </c>
      <c r="BZ24" s="21" t="s">
        <v>3</v>
      </c>
      <c r="CA24" s="21" t="s">
        <v>4</v>
      </c>
      <c r="CB24" s="21" t="s">
        <v>5</v>
      </c>
      <c r="CC24" s="21" t="s">
        <v>6</v>
      </c>
      <c r="CD24" s="21" t="s">
        <v>7</v>
      </c>
      <c r="CE24" s="21" t="s">
        <v>2</v>
      </c>
      <c r="CF24" s="21" t="s">
        <v>0</v>
      </c>
      <c r="CG24" s="21" t="s">
        <v>3</v>
      </c>
      <c r="CH24" s="21" t="s">
        <v>4</v>
      </c>
      <c r="CI24" s="21" t="s">
        <v>5</v>
      </c>
      <c r="CJ24" s="21" t="s">
        <v>6</v>
      </c>
      <c r="CK24" s="21" t="s">
        <v>7</v>
      </c>
      <c r="CL24" s="21" t="s">
        <v>2</v>
      </c>
      <c r="CM24" s="21" t="s">
        <v>147</v>
      </c>
      <c r="CN24" s="21" t="s">
        <v>148</v>
      </c>
      <c r="CO24" s="21" t="s">
        <v>143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8" t="s">
        <v>137</v>
      </c>
      <c r="DS24" t="s">
        <v>6</v>
      </c>
      <c r="DT24" s="21" t="s">
        <v>7</v>
      </c>
      <c r="DU24" s="21" t="s">
        <v>2</v>
      </c>
      <c r="DV24" s="21" t="s">
        <v>0</v>
      </c>
      <c r="DW24" s="21" t="s">
        <v>3</v>
      </c>
      <c r="DX24" s="21" t="s">
        <v>4</v>
      </c>
      <c r="DY24" s="21" t="s">
        <v>5</v>
      </c>
      <c r="DZ24" s="21" t="s">
        <v>6</v>
      </c>
      <c r="EA24" s="21" t="s">
        <v>7</v>
      </c>
      <c r="EB24" s="21" t="s">
        <v>2</v>
      </c>
      <c r="EC24" s="21" t="s">
        <v>0</v>
      </c>
      <c r="ED24" s="21" t="s">
        <v>3</v>
      </c>
      <c r="EE24" s="21" t="s">
        <v>4</v>
      </c>
      <c r="EF24" s="21" t="s">
        <v>5</v>
      </c>
      <c r="EG24" s="21" t="s">
        <v>6</v>
      </c>
      <c r="EH24" s="21" t="s">
        <v>7</v>
      </c>
      <c r="EI24" s="21" t="s">
        <v>2</v>
      </c>
      <c r="EJ24" s="21" t="s">
        <v>0</v>
      </c>
      <c r="EK24" s="21" t="s">
        <v>3</v>
      </c>
      <c r="EL24" s="21" t="s">
        <v>4</v>
      </c>
      <c r="EM24" s="21" t="s">
        <v>5</v>
      </c>
      <c r="EN24" s="21" t="s">
        <v>6</v>
      </c>
      <c r="EO24" s="21" t="s">
        <v>7</v>
      </c>
      <c r="EP24" s="21" t="s">
        <v>2</v>
      </c>
      <c r="EQ24" s="21" t="s">
        <v>0</v>
      </c>
      <c r="ER24" s="21" t="s">
        <v>3</v>
      </c>
      <c r="ES24" s="21" t="s">
        <v>4</v>
      </c>
      <c r="ET24" s="21" t="s">
        <v>5</v>
      </c>
      <c r="EU24" s="21" t="s">
        <v>6</v>
      </c>
      <c r="EV24" s="24" t="s">
        <v>60</v>
      </c>
      <c r="EW24" s="21" t="s">
        <v>2</v>
      </c>
      <c r="EX24" s="21" t="s">
        <v>147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21" t="s">
        <v>5</v>
      </c>
      <c r="GD24" s="21" t="s">
        <v>6</v>
      </c>
      <c r="GE24" s="21" t="s">
        <v>7</v>
      </c>
      <c r="GF24" s="21" t="s">
        <v>2</v>
      </c>
      <c r="GG24" s="21" t="s">
        <v>0</v>
      </c>
      <c r="GH24" s="21" t="s">
        <v>3</v>
      </c>
      <c r="GI24" s="21" t="s">
        <v>4</v>
      </c>
      <c r="GJ24" s="21" t="s">
        <v>5</v>
      </c>
      <c r="GK24" s="21" t="s">
        <v>6</v>
      </c>
      <c r="GL24" s="21" t="s">
        <v>7</v>
      </c>
      <c r="GM24" s="21" t="s">
        <v>2</v>
      </c>
      <c r="GN24" s="21" t="s">
        <v>0</v>
      </c>
      <c r="GO24" s="21" t="s">
        <v>3</v>
      </c>
      <c r="GP24" s="21" t="s">
        <v>4</v>
      </c>
      <c r="GQ24" s="21" t="s">
        <v>5</v>
      </c>
      <c r="GR24" s="21" t="s">
        <v>6</v>
      </c>
      <c r="GS24" s="21" t="s">
        <v>7</v>
      </c>
      <c r="GT24" s="21" t="s">
        <v>2</v>
      </c>
      <c r="GU24" s="21" t="s">
        <v>0</v>
      </c>
      <c r="GV24" s="21" t="s">
        <v>3</v>
      </c>
      <c r="GW24" s="21" t="s">
        <v>4</v>
      </c>
      <c r="GX24" s="21" t="s">
        <v>5</v>
      </c>
      <c r="GY24" s="21" t="s">
        <v>6</v>
      </c>
      <c r="GZ24" s="21" t="s">
        <v>7</v>
      </c>
      <c r="HA24" s="21" t="s">
        <v>2</v>
      </c>
      <c r="HB24" s="21" t="s">
        <v>0</v>
      </c>
      <c r="HC24" s="21" t="s">
        <v>3</v>
      </c>
      <c r="HD24" s="21" t="s">
        <v>4</v>
      </c>
      <c r="HE24" s="21" t="s">
        <v>5</v>
      </c>
      <c r="HF24" s="21" t="s">
        <v>6</v>
      </c>
      <c r="HG24" s="21" t="s">
        <v>145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8" t="s">
        <v>136</v>
      </c>
      <c r="HS24" t="s">
        <v>5</v>
      </c>
      <c r="HT24" s="141" t="s">
        <v>138</v>
      </c>
      <c r="HU24" s="141" t="s">
        <v>7</v>
      </c>
      <c r="HV24" s="141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21" t="s">
        <v>4</v>
      </c>
      <c r="IN24" s="21" t="s">
        <v>5</v>
      </c>
      <c r="IO24" s="21" t="s">
        <v>6</v>
      </c>
      <c r="IP24" s="21" t="s">
        <v>7</v>
      </c>
      <c r="IQ24" s="21" t="s">
        <v>2</v>
      </c>
      <c r="IR24" s="21" t="s">
        <v>0</v>
      </c>
      <c r="IS24" s="21" t="s">
        <v>3</v>
      </c>
      <c r="IT24" s="21" t="s">
        <v>4</v>
      </c>
      <c r="IU24" s="21" t="s">
        <v>5</v>
      </c>
      <c r="IV24" s="21" t="s">
        <v>6</v>
      </c>
      <c r="IW24" s="21" t="s">
        <v>7</v>
      </c>
      <c r="IX24" s="21" t="s">
        <v>2</v>
      </c>
      <c r="IY24" s="21" t="s">
        <v>0</v>
      </c>
      <c r="IZ24" s="21" t="s">
        <v>3</v>
      </c>
      <c r="JA24" s="21" t="s">
        <v>4</v>
      </c>
      <c r="JB24" s="21" t="s">
        <v>5</v>
      </c>
      <c r="JC24" s="21" t="s">
        <v>6</v>
      </c>
      <c r="JD24" s="21" t="s">
        <v>7</v>
      </c>
      <c r="JE24" s="21" t="s">
        <v>2</v>
      </c>
      <c r="JF24" s="24" t="s">
        <v>134</v>
      </c>
      <c r="JG24" s="21" t="s">
        <v>3</v>
      </c>
      <c r="JH24" s="21" t="s">
        <v>4</v>
      </c>
      <c r="JI24" s="21" t="s">
        <v>5</v>
      </c>
      <c r="JJ24" s="21" t="s">
        <v>6</v>
      </c>
      <c r="JK24" s="21" t="s">
        <v>7</v>
      </c>
      <c r="JL24" s="21" t="s">
        <v>2</v>
      </c>
      <c r="JM24" s="21" t="s">
        <v>0</v>
      </c>
      <c r="JN24" s="21" t="s">
        <v>3</v>
      </c>
      <c r="JO24" s="21" t="s">
        <v>4</v>
      </c>
      <c r="JP24" s="21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8" t="s">
        <v>134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21" t="s">
        <v>0</v>
      </c>
      <c r="KW24" s="21" t="s">
        <v>3</v>
      </c>
      <c r="KX24" s="21" t="s">
        <v>4</v>
      </c>
      <c r="KY24" s="21" t="s">
        <v>5</v>
      </c>
      <c r="KZ24" s="21" t="s">
        <v>6</v>
      </c>
      <c r="LA24" s="21" t="s">
        <v>7</v>
      </c>
      <c r="LB24" s="21" t="s">
        <v>2</v>
      </c>
      <c r="LC24" s="21" t="s">
        <v>0</v>
      </c>
      <c r="LD24" s="21" t="s">
        <v>3</v>
      </c>
      <c r="LE24" s="21" t="s">
        <v>4</v>
      </c>
      <c r="LF24" s="48" t="s">
        <v>137</v>
      </c>
      <c r="LG24" s="21" t="s">
        <v>6</v>
      </c>
      <c r="LH24" s="21" t="s">
        <v>7</v>
      </c>
      <c r="LI24" s="21" t="s">
        <v>2</v>
      </c>
      <c r="LJ24" s="21" t="s">
        <v>0</v>
      </c>
      <c r="LK24" s="21" t="s">
        <v>3</v>
      </c>
      <c r="LL24" s="21" t="s">
        <v>4</v>
      </c>
      <c r="LM24" s="21" t="s">
        <v>5</v>
      </c>
      <c r="LN24" s="21" t="s">
        <v>6</v>
      </c>
      <c r="LO24" s="21" t="s">
        <v>7</v>
      </c>
      <c r="LP24" s="21" t="s">
        <v>2</v>
      </c>
      <c r="LQ24" s="21" t="s">
        <v>0</v>
      </c>
      <c r="LR24" s="21" t="s">
        <v>3</v>
      </c>
      <c r="LS24" s="21" t="s">
        <v>4</v>
      </c>
      <c r="LT24" s="21" t="s">
        <v>5</v>
      </c>
      <c r="LU24" s="21" t="s">
        <v>6</v>
      </c>
      <c r="LV24" s="21" t="s">
        <v>7</v>
      </c>
      <c r="LW24" s="21" t="s">
        <v>2</v>
      </c>
      <c r="LX24" s="21" t="s">
        <v>147</v>
      </c>
      <c r="LY24" s="21" t="s">
        <v>148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150" t="s">
        <v>137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141" t="s">
        <v>136</v>
      </c>
      <c r="NC24" s="141" t="s">
        <v>137</v>
      </c>
      <c r="ND24" s="142" t="s">
        <v>138</v>
      </c>
      <c r="NE24" s="143" t="s">
        <v>60</v>
      </c>
      <c r="NF24" s="141" t="s">
        <v>2</v>
      </c>
      <c r="NG24" s="141" t="s">
        <v>134</v>
      </c>
      <c r="NH24" t="s">
        <v>3</v>
      </c>
      <c r="NI24" t="s">
        <v>4</v>
      </c>
      <c r="NJ24" t="s">
        <v>5</v>
      </c>
      <c r="NK24" t="s">
        <v>6</v>
      </c>
      <c r="NL24" t="s">
        <v>7</v>
      </c>
      <c r="NM24" t="s">
        <v>2</v>
      </c>
      <c r="NN24" s="150" t="s">
        <v>134</v>
      </c>
      <c r="NO24" t="s">
        <v>3</v>
      </c>
      <c r="NP24" t="s">
        <v>4</v>
      </c>
      <c r="NQ24" t="s">
        <v>5</v>
      </c>
      <c r="NR24" t="s">
        <v>6</v>
      </c>
      <c r="NS24" t="s">
        <v>7</v>
      </c>
      <c r="NT24" t="s">
        <v>2</v>
      </c>
      <c r="NU24" t="s">
        <v>0</v>
      </c>
      <c r="NV24" t="s">
        <v>3</v>
      </c>
      <c r="NW24" t="s">
        <v>4</v>
      </c>
      <c r="NX24" t="s">
        <v>5</v>
      </c>
      <c r="NY24" t="s">
        <v>6</v>
      </c>
      <c r="NZ24" t="s">
        <v>7</v>
      </c>
      <c r="OA24" t="s">
        <v>2</v>
      </c>
      <c r="OB24" t="s">
        <v>0</v>
      </c>
      <c r="OC24" t="s">
        <v>3</v>
      </c>
      <c r="OD24" t="s">
        <v>4</v>
      </c>
      <c r="OE24" t="s">
        <v>5</v>
      </c>
      <c r="OF24" t="s">
        <v>6</v>
      </c>
      <c r="OG24" t="s">
        <v>7</v>
      </c>
      <c r="OH24" t="s">
        <v>2</v>
      </c>
      <c r="OI24" t="s">
        <v>0</v>
      </c>
      <c r="OJ24" s="21" t="s">
        <v>3</v>
      </c>
      <c r="OK24" s="21" t="s">
        <v>4</v>
      </c>
      <c r="OL24" s="21" t="s">
        <v>5</v>
      </c>
      <c r="OM24" s="21" t="s">
        <v>6</v>
      </c>
      <c r="ON24" s="21" t="s">
        <v>7</v>
      </c>
      <c r="OO24" s="21" t="s">
        <v>2</v>
      </c>
      <c r="OP24" s="21" t="s">
        <v>0</v>
      </c>
      <c r="OQ24" s="21" t="s">
        <v>3</v>
      </c>
      <c r="OR24" s="21" t="s">
        <v>4</v>
      </c>
      <c r="OS24" s="21" t="s">
        <v>5</v>
      </c>
      <c r="OT24" s="21" t="s">
        <v>6</v>
      </c>
      <c r="OU24" s="21" t="s">
        <v>7</v>
      </c>
      <c r="OV24" s="21" t="s">
        <v>2</v>
      </c>
      <c r="OW24" s="21" t="s">
        <v>0</v>
      </c>
      <c r="OX24" s="21" t="s">
        <v>3</v>
      </c>
      <c r="OY24" s="21" t="s">
        <v>4</v>
      </c>
      <c r="OZ24" s="21" t="s">
        <v>5</v>
      </c>
      <c r="PA24" s="21" t="s">
        <v>6</v>
      </c>
      <c r="PB24" s="21" t="s">
        <v>7</v>
      </c>
      <c r="PC24" s="21" t="s">
        <v>2</v>
      </c>
      <c r="PD24" s="48" t="s">
        <v>134</v>
      </c>
      <c r="PE24" s="21" t="s">
        <v>3</v>
      </c>
      <c r="PF24" s="21" t="s">
        <v>4</v>
      </c>
      <c r="PG24" s="21" t="s">
        <v>5</v>
      </c>
      <c r="PH24" s="21" t="s">
        <v>6</v>
      </c>
      <c r="PI24" s="21" t="s">
        <v>7</v>
      </c>
      <c r="PJ24" s="21" t="s">
        <v>2</v>
      </c>
      <c r="PK24" s="21" t="s">
        <v>0</v>
      </c>
      <c r="PL24" s="21" t="s">
        <v>148</v>
      </c>
      <c r="PM24" t="s">
        <v>4</v>
      </c>
      <c r="PN24" t="s">
        <v>5</v>
      </c>
      <c r="PO24" t="s">
        <v>6</v>
      </c>
      <c r="PP24" t="s">
        <v>7</v>
      </c>
      <c r="PQ24" t="s">
        <v>2</v>
      </c>
      <c r="PR24" t="s">
        <v>0</v>
      </c>
      <c r="PS24" t="s">
        <v>3</v>
      </c>
      <c r="PT24" t="s">
        <v>4</v>
      </c>
      <c r="PU24" t="s">
        <v>5</v>
      </c>
      <c r="PV24" t="s">
        <v>6</v>
      </c>
      <c r="PW24" s="18" t="s">
        <v>60</v>
      </c>
      <c r="PX24" t="s">
        <v>2</v>
      </c>
      <c r="PY24" t="s">
        <v>0</v>
      </c>
      <c r="PZ24" t="s">
        <v>3</v>
      </c>
      <c r="QA24" t="s">
        <v>4</v>
      </c>
      <c r="QB24" t="s">
        <v>5</v>
      </c>
      <c r="QC24" t="s">
        <v>6</v>
      </c>
      <c r="QD24" t="s">
        <v>7</v>
      </c>
      <c r="QE24" t="s">
        <v>2</v>
      </c>
      <c r="QF24" t="s">
        <v>0</v>
      </c>
      <c r="QG24" t="s">
        <v>3</v>
      </c>
      <c r="QH24" t="s">
        <v>4</v>
      </c>
      <c r="QI24" t="s">
        <v>5</v>
      </c>
      <c r="QJ24" t="s">
        <v>6</v>
      </c>
      <c r="QK24" t="s">
        <v>7</v>
      </c>
      <c r="QL24" t="s">
        <v>2</v>
      </c>
      <c r="QM24" t="s">
        <v>0</v>
      </c>
      <c r="QN24" t="s">
        <v>3</v>
      </c>
      <c r="QO24" t="s">
        <v>143</v>
      </c>
      <c r="QP24" t="s">
        <v>142</v>
      </c>
      <c r="QQ24" t="s">
        <v>144</v>
      </c>
    </row>
    <row r="25" spans="1:459" ht="13.25" x14ac:dyDescent="0.2">
      <c r="A25" s="20">
        <v>2028</v>
      </c>
      <c r="B25" s="19">
        <v>21</v>
      </c>
      <c r="C25" s="148">
        <v>1</v>
      </c>
      <c r="D25" s="148">
        <v>2</v>
      </c>
      <c r="E25" s="148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18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21">
        <v>1</v>
      </c>
      <c r="AI25" s="21">
        <v>2</v>
      </c>
      <c r="AJ25" s="21">
        <v>3</v>
      </c>
      <c r="AK25" s="21">
        <v>4</v>
      </c>
      <c r="AL25" s="21">
        <v>5</v>
      </c>
      <c r="AM25" s="21">
        <v>6</v>
      </c>
      <c r="AN25" s="21">
        <v>7</v>
      </c>
      <c r="AO25" s="21">
        <v>8</v>
      </c>
      <c r="AP25" s="21">
        <v>9</v>
      </c>
      <c r="AQ25" s="21">
        <v>10</v>
      </c>
      <c r="AR25" s="21">
        <v>11</v>
      </c>
      <c r="AS25" s="21">
        <v>12</v>
      </c>
      <c r="AT25" s="21">
        <v>13</v>
      </c>
      <c r="AU25" s="21">
        <v>14</v>
      </c>
      <c r="AV25" s="21">
        <v>15</v>
      </c>
      <c r="AW25" s="21">
        <v>16</v>
      </c>
      <c r="AX25" s="21">
        <v>17</v>
      </c>
      <c r="AY25" s="21">
        <v>18</v>
      </c>
      <c r="AZ25" s="21">
        <v>19</v>
      </c>
      <c r="BA25" s="21">
        <v>20</v>
      </c>
      <c r="BB25" s="21">
        <v>21</v>
      </c>
      <c r="BC25" s="21">
        <v>22</v>
      </c>
      <c r="BD25" s="21">
        <v>23</v>
      </c>
      <c r="BE25" s="21">
        <v>24</v>
      </c>
      <c r="BF25" s="21">
        <v>25</v>
      </c>
      <c r="BG25" s="21">
        <v>26</v>
      </c>
      <c r="BH25" s="21">
        <v>27</v>
      </c>
      <c r="BI25" s="21">
        <v>28</v>
      </c>
      <c r="BJ25" s="21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21">
        <v>1</v>
      </c>
      <c r="CQ25" s="21">
        <v>2</v>
      </c>
      <c r="CR25" s="21">
        <v>3</v>
      </c>
      <c r="CS25" s="21">
        <v>4</v>
      </c>
      <c r="CT25" s="21">
        <v>5</v>
      </c>
      <c r="CU25" s="21">
        <v>6</v>
      </c>
      <c r="CV25" s="21">
        <v>7</v>
      </c>
      <c r="CW25" s="21">
        <v>8</v>
      </c>
      <c r="CX25" s="21">
        <v>9</v>
      </c>
      <c r="CY25" s="21">
        <v>10</v>
      </c>
      <c r="CZ25" s="21">
        <v>11</v>
      </c>
      <c r="DA25" s="21">
        <v>12</v>
      </c>
      <c r="DB25" s="21">
        <v>13</v>
      </c>
      <c r="DC25" s="21">
        <v>14</v>
      </c>
      <c r="DD25" s="21">
        <v>15</v>
      </c>
      <c r="DE25" s="21">
        <v>16</v>
      </c>
      <c r="DF25" s="21">
        <v>17</v>
      </c>
      <c r="DG25" s="21">
        <v>18</v>
      </c>
      <c r="DH25" s="21">
        <v>19</v>
      </c>
      <c r="DI25" s="21">
        <v>20</v>
      </c>
      <c r="DJ25" s="21">
        <v>21</v>
      </c>
      <c r="DK25" s="21">
        <v>22</v>
      </c>
      <c r="DL25" s="21">
        <v>23</v>
      </c>
      <c r="DM25" s="21">
        <v>24</v>
      </c>
      <c r="DN25" s="21">
        <v>25</v>
      </c>
      <c r="DO25" s="21">
        <v>26</v>
      </c>
      <c r="DP25" s="21">
        <v>27</v>
      </c>
      <c r="DQ25" s="21">
        <v>28</v>
      </c>
      <c r="DR25" s="21">
        <v>29</v>
      </c>
      <c r="DS25" s="21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1">
        <v>1</v>
      </c>
      <c r="EZ25" s="21">
        <v>2</v>
      </c>
      <c r="FA25" s="21">
        <v>3</v>
      </c>
      <c r="FB25" s="21">
        <v>4</v>
      </c>
      <c r="FC25" s="21">
        <v>5</v>
      </c>
      <c r="FD25" s="21">
        <v>6</v>
      </c>
      <c r="FE25" s="21">
        <v>7</v>
      </c>
      <c r="FF25" s="21">
        <v>8</v>
      </c>
      <c r="FG25" s="21">
        <v>9</v>
      </c>
      <c r="FH25" s="21">
        <v>10</v>
      </c>
      <c r="FI25" s="21">
        <v>11</v>
      </c>
      <c r="FJ25" s="21">
        <v>12</v>
      </c>
      <c r="FK25" s="21">
        <v>13</v>
      </c>
      <c r="FL25" s="21">
        <v>14</v>
      </c>
      <c r="FM25" s="21">
        <v>15</v>
      </c>
      <c r="FN25" s="21">
        <v>16</v>
      </c>
      <c r="FO25" s="21">
        <v>17</v>
      </c>
      <c r="FP25" s="21">
        <v>18</v>
      </c>
      <c r="FQ25" s="21">
        <v>19</v>
      </c>
      <c r="FR25" s="21">
        <v>20</v>
      </c>
      <c r="FS25" s="21">
        <v>21</v>
      </c>
      <c r="FT25" s="21">
        <v>22</v>
      </c>
      <c r="FU25" s="21">
        <v>23</v>
      </c>
      <c r="FV25" s="21">
        <v>24</v>
      </c>
      <c r="FW25" s="21">
        <v>25</v>
      </c>
      <c r="FX25" s="21">
        <v>26</v>
      </c>
      <c r="FY25" s="21">
        <v>27</v>
      </c>
      <c r="FZ25" s="21">
        <v>28</v>
      </c>
      <c r="GA25" s="21">
        <v>29</v>
      </c>
      <c r="GB25" s="21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21">
        <v>1</v>
      </c>
      <c r="HI25" s="21">
        <v>2</v>
      </c>
      <c r="HJ25" s="21">
        <v>3</v>
      </c>
      <c r="HK25" s="21">
        <v>4</v>
      </c>
      <c r="HL25" s="21">
        <v>5</v>
      </c>
      <c r="HM25" s="21">
        <v>6</v>
      </c>
      <c r="HN25" s="21">
        <v>7</v>
      </c>
      <c r="HO25" s="21">
        <v>8</v>
      </c>
      <c r="HP25" s="21">
        <v>9</v>
      </c>
      <c r="HQ25" s="21">
        <v>10</v>
      </c>
      <c r="HR25" s="21">
        <v>11</v>
      </c>
      <c r="HS25" s="21">
        <v>12</v>
      </c>
      <c r="HT25" s="141">
        <v>13</v>
      </c>
      <c r="HU25" s="141">
        <v>14</v>
      </c>
      <c r="HV25" s="141">
        <v>15</v>
      </c>
      <c r="HW25" s="21">
        <v>16</v>
      </c>
      <c r="HX25" s="21">
        <v>17</v>
      </c>
      <c r="HY25" s="21">
        <v>18</v>
      </c>
      <c r="HZ25" s="21">
        <v>19</v>
      </c>
      <c r="IA25" s="21">
        <v>20</v>
      </c>
      <c r="IB25" s="21">
        <v>21</v>
      </c>
      <c r="IC25" s="21">
        <v>22</v>
      </c>
      <c r="ID25" s="21">
        <v>23</v>
      </c>
      <c r="IE25" s="21">
        <v>24</v>
      </c>
      <c r="IF25" s="21">
        <v>25</v>
      </c>
      <c r="IG25" s="21">
        <v>26</v>
      </c>
      <c r="IH25" s="21">
        <v>27</v>
      </c>
      <c r="II25" s="21">
        <v>28</v>
      </c>
      <c r="IJ25" s="21">
        <v>29</v>
      </c>
      <c r="IK25" s="21">
        <v>30</v>
      </c>
      <c r="IL25" s="21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1">
        <v>1</v>
      </c>
      <c r="JR25" s="21">
        <v>2</v>
      </c>
      <c r="JS25" s="21">
        <v>3</v>
      </c>
      <c r="JT25" s="21">
        <v>4</v>
      </c>
      <c r="JU25" s="21">
        <v>5</v>
      </c>
      <c r="JV25" s="21">
        <v>6</v>
      </c>
      <c r="JW25" s="21">
        <v>7</v>
      </c>
      <c r="JX25" s="21">
        <v>8</v>
      </c>
      <c r="JY25" s="21">
        <v>9</v>
      </c>
      <c r="JZ25" s="21">
        <v>10</v>
      </c>
      <c r="KA25" s="21">
        <v>11</v>
      </c>
      <c r="KB25" s="21">
        <v>12</v>
      </c>
      <c r="KC25" s="21">
        <v>13</v>
      </c>
      <c r="KD25" s="21">
        <v>14</v>
      </c>
      <c r="KE25" s="21">
        <v>15</v>
      </c>
      <c r="KF25" s="21">
        <v>16</v>
      </c>
      <c r="KG25" s="21">
        <v>17</v>
      </c>
      <c r="KH25" s="21">
        <v>18</v>
      </c>
      <c r="KI25" s="21">
        <v>19</v>
      </c>
      <c r="KJ25" s="21">
        <v>20</v>
      </c>
      <c r="KK25" s="21">
        <v>21</v>
      </c>
      <c r="KL25" s="21">
        <v>22</v>
      </c>
      <c r="KM25" s="24">
        <v>23</v>
      </c>
      <c r="KN25" s="21">
        <v>24</v>
      </c>
      <c r="KO25" s="21">
        <v>25</v>
      </c>
      <c r="KP25" s="21">
        <v>26</v>
      </c>
      <c r="KQ25" s="21">
        <v>27</v>
      </c>
      <c r="KR25" s="21">
        <v>28</v>
      </c>
      <c r="KS25" s="21">
        <v>29</v>
      </c>
      <c r="KT25" s="21">
        <v>30</v>
      </c>
      <c r="KU25" s="156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18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21">
        <v>1</v>
      </c>
      <c r="MA25" s="21">
        <v>2</v>
      </c>
      <c r="MB25" s="21">
        <v>3</v>
      </c>
      <c r="MC25" s="21">
        <v>4</v>
      </c>
      <c r="MD25" s="21">
        <v>5</v>
      </c>
      <c r="ME25" s="21">
        <v>6</v>
      </c>
      <c r="MF25" s="21">
        <v>7</v>
      </c>
      <c r="MG25" s="21">
        <v>8</v>
      </c>
      <c r="MH25" s="21">
        <v>9</v>
      </c>
      <c r="MI25" s="21">
        <v>10</v>
      </c>
      <c r="MJ25" s="21">
        <v>11</v>
      </c>
      <c r="MK25" s="21">
        <v>12</v>
      </c>
      <c r="ML25" s="21">
        <v>13</v>
      </c>
      <c r="MM25" s="21">
        <v>14</v>
      </c>
      <c r="MN25" s="21">
        <v>15</v>
      </c>
      <c r="MO25" s="21">
        <v>16</v>
      </c>
      <c r="MP25" s="21">
        <v>17</v>
      </c>
      <c r="MQ25" s="21">
        <v>18</v>
      </c>
      <c r="MR25" s="21">
        <v>19</v>
      </c>
      <c r="MS25" s="21">
        <v>20</v>
      </c>
      <c r="MT25" s="21">
        <v>21</v>
      </c>
      <c r="MU25" s="21">
        <v>22</v>
      </c>
      <c r="MV25" s="21">
        <v>23</v>
      </c>
      <c r="MW25" s="21">
        <v>24</v>
      </c>
      <c r="MX25" s="21">
        <v>25</v>
      </c>
      <c r="MY25" s="21">
        <v>26</v>
      </c>
      <c r="MZ25" s="21">
        <v>27</v>
      </c>
      <c r="NA25" s="21">
        <v>28</v>
      </c>
      <c r="NB25" s="141">
        <v>29</v>
      </c>
      <c r="NC25" s="141">
        <v>30</v>
      </c>
      <c r="ND25" s="141">
        <v>31</v>
      </c>
      <c r="NE25" s="141">
        <v>1</v>
      </c>
      <c r="NF25" s="141">
        <v>2</v>
      </c>
      <c r="NG25" s="141">
        <v>3</v>
      </c>
      <c r="NH25" s="21">
        <v>4</v>
      </c>
      <c r="NI25" s="21">
        <v>5</v>
      </c>
      <c r="NJ25" s="21">
        <v>6</v>
      </c>
      <c r="NK25" s="21">
        <v>7</v>
      </c>
      <c r="NL25" s="21">
        <v>8</v>
      </c>
      <c r="NM25" s="21">
        <v>9</v>
      </c>
      <c r="NN25" s="21">
        <v>10</v>
      </c>
      <c r="NO25" s="21">
        <v>11</v>
      </c>
      <c r="NP25" s="21">
        <v>12</v>
      </c>
      <c r="NQ25" s="21">
        <v>13</v>
      </c>
      <c r="NR25" s="21">
        <v>14</v>
      </c>
      <c r="NS25" s="21">
        <v>15</v>
      </c>
      <c r="NT25" s="21">
        <v>16</v>
      </c>
      <c r="NU25" s="21">
        <v>17</v>
      </c>
      <c r="NV25" s="21">
        <v>18</v>
      </c>
      <c r="NW25" s="21">
        <v>19</v>
      </c>
      <c r="NX25" s="21">
        <v>20</v>
      </c>
      <c r="NY25" s="21">
        <v>21</v>
      </c>
      <c r="NZ25" s="21">
        <v>22</v>
      </c>
      <c r="OA25" s="21">
        <v>23</v>
      </c>
      <c r="OB25" s="21">
        <v>24</v>
      </c>
      <c r="OC25" s="21">
        <v>25</v>
      </c>
      <c r="OD25" s="21">
        <v>26</v>
      </c>
      <c r="OE25" s="21">
        <v>27</v>
      </c>
      <c r="OF25" s="21">
        <v>28</v>
      </c>
      <c r="OG25" s="21">
        <v>29</v>
      </c>
      <c r="OH25" s="21">
        <v>30</v>
      </c>
      <c r="OI25" s="21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21">
        <v>1</v>
      </c>
      <c r="PN25" s="21">
        <v>2</v>
      </c>
      <c r="PO25" s="21">
        <v>3</v>
      </c>
      <c r="PP25" s="21">
        <v>4</v>
      </c>
      <c r="PQ25" s="21">
        <v>5</v>
      </c>
      <c r="PR25" s="21">
        <v>6</v>
      </c>
      <c r="PS25" s="21">
        <v>7</v>
      </c>
      <c r="PT25" s="21">
        <v>8</v>
      </c>
      <c r="PU25" s="21">
        <v>9</v>
      </c>
      <c r="PV25" s="21">
        <v>10</v>
      </c>
      <c r="PW25" s="21">
        <v>11</v>
      </c>
      <c r="PX25" s="21">
        <v>12</v>
      </c>
      <c r="PY25" s="21">
        <v>13</v>
      </c>
      <c r="PZ25" s="21">
        <v>14</v>
      </c>
      <c r="QA25" s="21">
        <v>15</v>
      </c>
      <c r="QB25" s="21">
        <v>16</v>
      </c>
      <c r="QC25" s="21">
        <v>17</v>
      </c>
      <c r="QD25" s="21">
        <v>18</v>
      </c>
      <c r="QE25" s="21">
        <v>19</v>
      </c>
      <c r="QF25" s="21">
        <v>20</v>
      </c>
      <c r="QG25" s="21">
        <v>21</v>
      </c>
      <c r="QH25" s="21">
        <v>22</v>
      </c>
      <c r="QI25" s="21">
        <v>23</v>
      </c>
      <c r="QJ25" s="21">
        <v>24</v>
      </c>
      <c r="QK25" s="21">
        <v>25</v>
      </c>
      <c r="QL25" s="21">
        <v>26</v>
      </c>
      <c r="QM25" s="21">
        <v>27</v>
      </c>
      <c r="QN25" s="21">
        <v>28</v>
      </c>
      <c r="QO25" s="21">
        <v>29</v>
      </c>
      <c r="QP25" s="21">
        <v>30</v>
      </c>
      <c r="QQ25" s="21">
        <v>31</v>
      </c>
    </row>
    <row r="26" spans="1:459" x14ac:dyDescent="0.2">
      <c r="A26" s="20"/>
      <c r="B26" s="19">
        <v>22</v>
      </c>
      <c r="C26" s="149" t="s">
        <v>60</v>
      </c>
      <c r="D26" s="148" t="s">
        <v>2</v>
      </c>
      <c r="E26" s="148" t="s">
        <v>134</v>
      </c>
      <c r="F26" t="s">
        <v>3</v>
      </c>
      <c r="G26" t="s">
        <v>4</v>
      </c>
      <c r="H26" t="s">
        <v>5</v>
      </c>
      <c r="I26" t="s">
        <v>6</v>
      </c>
      <c r="J26" t="s">
        <v>7</v>
      </c>
      <c r="K26" t="s">
        <v>2</v>
      </c>
      <c r="L26" s="150" t="s">
        <v>134</v>
      </c>
      <c r="M26" t="s">
        <v>3</v>
      </c>
      <c r="N26" t="s">
        <v>4</v>
      </c>
      <c r="O26" t="s">
        <v>5</v>
      </c>
      <c r="P26" t="s">
        <v>6</v>
      </c>
      <c r="Q26" t="s">
        <v>7</v>
      </c>
      <c r="R26" t="s">
        <v>2</v>
      </c>
      <c r="S26" t="s">
        <v>0</v>
      </c>
      <c r="T26" t="s">
        <v>3</v>
      </c>
      <c r="U26" t="s">
        <v>4</v>
      </c>
      <c r="V26" t="s">
        <v>5</v>
      </c>
      <c r="W26" t="s">
        <v>6</v>
      </c>
      <c r="X26" t="s">
        <v>7</v>
      </c>
      <c r="Y26" t="s">
        <v>2</v>
      </c>
      <c r="Z26" t="s">
        <v>0</v>
      </c>
      <c r="AA26" t="s">
        <v>3</v>
      </c>
      <c r="AB26" t="s">
        <v>4</v>
      </c>
      <c r="AC26" t="s">
        <v>5</v>
      </c>
      <c r="AD26" t="s">
        <v>6</v>
      </c>
      <c r="AE26" t="s">
        <v>7</v>
      </c>
      <c r="AF26" t="s">
        <v>2</v>
      </c>
      <c r="AG26" t="s">
        <v>0</v>
      </c>
      <c r="AH26" s="21" t="s">
        <v>3</v>
      </c>
      <c r="AI26" s="21" t="s">
        <v>4</v>
      </c>
      <c r="AJ26" s="21" t="s">
        <v>5</v>
      </c>
      <c r="AK26" s="21" t="s">
        <v>6</v>
      </c>
      <c r="AL26" s="21" t="s">
        <v>7</v>
      </c>
      <c r="AM26" s="21" t="s">
        <v>2</v>
      </c>
      <c r="AN26" s="21" t="s">
        <v>0</v>
      </c>
      <c r="AO26" s="21" t="s">
        <v>3</v>
      </c>
      <c r="AP26" s="21" t="s">
        <v>4</v>
      </c>
      <c r="AQ26" s="21" t="s">
        <v>5</v>
      </c>
      <c r="AR26" s="21" t="s">
        <v>6</v>
      </c>
      <c r="AS26" s="21" t="s">
        <v>7</v>
      </c>
      <c r="AT26" s="21" t="s">
        <v>2</v>
      </c>
      <c r="AU26" s="21" t="s">
        <v>0</v>
      </c>
      <c r="AV26" s="21" t="s">
        <v>3</v>
      </c>
      <c r="AW26" s="21" t="s">
        <v>4</v>
      </c>
      <c r="AX26" s="21" t="s">
        <v>5</v>
      </c>
      <c r="AY26" s="21" t="s">
        <v>6</v>
      </c>
      <c r="AZ26" s="21" t="s">
        <v>7</v>
      </c>
      <c r="BA26" s="21" t="s">
        <v>2</v>
      </c>
      <c r="BB26" s="48" t="s">
        <v>134</v>
      </c>
      <c r="BC26" s="21" t="s">
        <v>3</v>
      </c>
      <c r="BD26" s="21" t="s">
        <v>4</v>
      </c>
      <c r="BE26" s="21" t="s">
        <v>5</v>
      </c>
      <c r="BF26" s="21" t="s">
        <v>6</v>
      </c>
      <c r="BG26" s="21" t="s">
        <v>7</v>
      </c>
      <c r="BH26" s="21" t="s">
        <v>2</v>
      </c>
      <c r="BI26" s="21" t="s">
        <v>0</v>
      </c>
      <c r="BJ26" s="21" t="s">
        <v>148</v>
      </c>
      <c r="BK26" t="s">
        <v>4</v>
      </c>
      <c r="BL26" t="s">
        <v>5</v>
      </c>
      <c r="BM26" t="s">
        <v>6</v>
      </c>
      <c r="BN26" t="s">
        <v>7</v>
      </c>
      <c r="BO26" t="s">
        <v>2</v>
      </c>
      <c r="BP26" t="s">
        <v>0</v>
      </c>
      <c r="BQ26" t="s">
        <v>3</v>
      </c>
      <c r="BR26" t="s">
        <v>4</v>
      </c>
      <c r="BS26" t="s">
        <v>5</v>
      </c>
      <c r="BT26" t="s">
        <v>6</v>
      </c>
      <c r="BU26" s="18" t="s">
        <v>60</v>
      </c>
      <c r="BV26" t="s">
        <v>2</v>
      </c>
      <c r="BW26" t="s">
        <v>0</v>
      </c>
      <c r="BX26" t="s">
        <v>3</v>
      </c>
      <c r="BY26" t="s">
        <v>4</v>
      </c>
      <c r="BZ26" t="s">
        <v>5</v>
      </c>
      <c r="CA26" t="s">
        <v>6</v>
      </c>
      <c r="CB26" t="s">
        <v>7</v>
      </c>
      <c r="CC26" t="s">
        <v>2</v>
      </c>
      <c r="CD26" t="s">
        <v>0</v>
      </c>
      <c r="CE26" t="s">
        <v>3</v>
      </c>
      <c r="CF26" t="s">
        <v>4</v>
      </c>
      <c r="CG26" t="s">
        <v>5</v>
      </c>
      <c r="CH26" t="s">
        <v>6</v>
      </c>
      <c r="CI26" t="s">
        <v>7</v>
      </c>
      <c r="CJ26" t="s">
        <v>2</v>
      </c>
      <c r="CK26" t="s">
        <v>0</v>
      </c>
      <c r="CL26" t="s">
        <v>3</v>
      </c>
      <c r="CM26" t="s">
        <v>143</v>
      </c>
      <c r="CN26" t="s">
        <v>142</v>
      </c>
      <c r="CO26" t="s">
        <v>144</v>
      </c>
      <c r="CP26" s="21" t="s">
        <v>0</v>
      </c>
      <c r="CQ26" s="21" t="s">
        <v>3</v>
      </c>
      <c r="CR26" s="21" t="s">
        <v>4</v>
      </c>
      <c r="CS26" s="21" t="s">
        <v>5</v>
      </c>
      <c r="CT26" s="21" t="s">
        <v>6</v>
      </c>
      <c r="CU26" s="21" t="s">
        <v>7</v>
      </c>
      <c r="CV26" s="21" t="s">
        <v>2</v>
      </c>
      <c r="CW26" s="21" t="s">
        <v>0</v>
      </c>
      <c r="CX26" s="21" t="s">
        <v>3</v>
      </c>
      <c r="CY26" s="21" t="s">
        <v>4</v>
      </c>
      <c r="CZ26" s="21" t="s">
        <v>5</v>
      </c>
      <c r="DA26" s="21" t="s">
        <v>6</v>
      </c>
      <c r="DB26" s="21" t="s">
        <v>7</v>
      </c>
      <c r="DC26" s="21" t="s">
        <v>2</v>
      </c>
      <c r="DD26" s="21" t="s">
        <v>0</v>
      </c>
      <c r="DE26" s="21" t="s">
        <v>3</v>
      </c>
      <c r="DF26" s="21" t="s">
        <v>4</v>
      </c>
      <c r="DG26" s="21" t="s">
        <v>5</v>
      </c>
      <c r="DH26" s="21" t="s">
        <v>6</v>
      </c>
      <c r="DI26" s="21" t="s">
        <v>7</v>
      </c>
      <c r="DJ26" s="21" t="s">
        <v>2</v>
      </c>
      <c r="DK26" s="21" t="s">
        <v>0</v>
      </c>
      <c r="DL26" s="21" t="s">
        <v>3</v>
      </c>
      <c r="DM26" s="21" t="s">
        <v>4</v>
      </c>
      <c r="DN26" s="21" t="s">
        <v>5</v>
      </c>
      <c r="DO26" s="21" t="s">
        <v>6</v>
      </c>
      <c r="DP26" s="21" t="s">
        <v>7</v>
      </c>
      <c r="DQ26" s="21" t="s">
        <v>2</v>
      </c>
      <c r="DR26" s="24" t="s">
        <v>134</v>
      </c>
      <c r="DS26" s="21" t="s">
        <v>3</v>
      </c>
      <c r="DT26" t="s">
        <v>149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8" t="s">
        <v>134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21" t="s">
        <v>7</v>
      </c>
      <c r="EZ26" s="21" t="s">
        <v>2</v>
      </c>
      <c r="FA26" s="21" t="s">
        <v>0</v>
      </c>
      <c r="FB26" s="21" t="s">
        <v>3</v>
      </c>
      <c r="FC26" s="21" t="s">
        <v>4</v>
      </c>
      <c r="FD26" s="21" t="s">
        <v>5</v>
      </c>
      <c r="FE26" s="21" t="s">
        <v>6</v>
      </c>
      <c r="FF26" s="21" t="s">
        <v>7</v>
      </c>
      <c r="FG26" s="21" t="s">
        <v>2</v>
      </c>
      <c r="FH26" s="21" t="s">
        <v>0</v>
      </c>
      <c r="FI26" s="21" t="s">
        <v>3</v>
      </c>
      <c r="FJ26" s="21" t="s">
        <v>4</v>
      </c>
      <c r="FK26" s="21" t="s">
        <v>5</v>
      </c>
      <c r="FL26" s="21" t="s">
        <v>6</v>
      </c>
      <c r="FM26" s="21" t="s">
        <v>7</v>
      </c>
      <c r="FN26" s="21" t="s">
        <v>2</v>
      </c>
      <c r="FO26" s="21" t="s">
        <v>0</v>
      </c>
      <c r="FP26" s="21" t="s">
        <v>3</v>
      </c>
      <c r="FQ26" s="21" t="s">
        <v>4</v>
      </c>
      <c r="FR26" s="21" t="s">
        <v>5</v>
      </c>
      <c r="FS26" s="21" t="s">
        <v>6</v>
      </c>
      <c r="FT26" s="21" t="s">
        <v>7</v>
      </c>
      <c r="FU26" s="21" t="s">
        <v>2</v>
      </c>
      <c r="FV26" s="21" t="s">
        <v>0</v>
      </c>
      <c r="FW26" s="21" t="s">
        <v>3</v>
      </c>
      <c r="FX26" s="21" t="s">
        <v>4</v>
      </c>
      <c r="FY26" s="21" t="s">
        <v>5</v>
      </c>
      <c r="FZ26" s="21" t="s">
        <v>6</v>
      </c>
      <c r="GA26" s="24" t="s">
        <v>60</v>
      </c>
      <c r="GB26" s="21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8" t="s">
        <v>134</v>
      </c>
      <c r="HF26" t="s">
        <v>3</v>
      </c>
      <c r="HG26" t="s">
        <v>143</v>
      </c>
      <c r="HH26" s="21" t="s">
        <v>5</v>
      </c>
      <c r="HI26" s="21" t="s">
        <v>6</v>
      </c>
      <c r="HJ26" s="21" t="s">
        <v>7</v>
      </c>
      <c r="HK26" s="21" t="s">
        <v>2</v>
      </c>
      <c r="HL26" s="21" t="s">
        <v>0</v>
      </c>
      <c r="HM26" s="21" t="s">
        <v>3</v>
      </c>
      <c r="HN26" s="21" t="s">
        <v>4</v>
      </c>
      <c r="HO26" s="21" t="s">
        <v>5</v>
      </c>
      <c r="HP26" s="21" t="s">
        <v>6</v>
      </c>
      <c r="HQ26" s="21" t="s">
        <v>7</v>
      </c>
      <c r="HR26" s="24" t="s">
        <v>58</v>
      </c>
      <c r="HS26" s="24" t="s">
        <v>134</v>
      </c>
      <c r="HT26" s="141" t="s">
        <v>135</v>
      </c>
      <c r="HU26" s="141" t="s">
        <v>136</v>
      </c>
      <c r="HV26" s="141" t="s">
        <v>137</v>
      </c>
      <c r="HW26" s="21" t="s">
        <v>6</v>
      </c>
      <c r="HX26" s="21" t="s">
        <v>7</v>
      </c>
      <c r="HY26" s="21" t="s">
        <v>2</v>
      </c>
      <c r="HZ26" s="21" t="s">
        <v>0</v>
      </c>
      <c r="IA26" s="21" t="s">
        <v>3</v>
      </c>
      <c r="IB26" s="21" t="s">
        <v>4</v>
      </c>
      <c r="IC26" s="21" t="s">
        <v>5</v>
      </c>
      <c r="ID26" s="21" t="s">
        <v>6</v>
      </c>
      <c r="IE26" s="21" t="s">
        <v>7</v>
      </c>
      <c r="IF26" s="21" t="s">
        <v>2</v>
      </c>
      <c r="IG26" s="21" t="s">
        <v>0</v>
      </c>
      <c r="IH26" s="21" t="s">
        <v>3</v>
      </c>
      <c r="II26" s="21" t="s">
        <v>4</v>
      </c>
      <c r="IJ26" s="21" t="s">
        <v>5</v>
      </c>
      <c r="IK26" s="21" t="s">
        <v>6</v>
      </c>
      <c r="IL26" s="21" t="s">
        <v>7</v>
      </c>
      <c r="IM26" t="s">
        <v>2</v>
      </c>
      <c r="IN26" t="s">
        <v>0</v>
      </c>
      <c r="IO26" t="s">
        <v>3</v>
      </c>
      <c r="IP26" t="s">
        <v>4</v>
      </c>
      <c r="IQ26" t="s">
        <v>5</v>
      </c>
      <c r="IR26" t="s">
        <v>6</v>
      </c>
      <c r="IS26" t="s">
        <v>7</v>
      </c>
      <c r="IT26" t="s">
        <v>2</v>
      </c>
      <c r="IU26" s="18" t="s">
        <v>134</v>
      </c>
      <c r="IV26" t="s">
        <v>3</v>
      </c>
      <c r="IW26" t="s">
        <v>4</v>
      </c>
      <c r="IX26" t="s">
        <v>5</v>
      </c>
      <c r="IY26" t="s">
        <v>6</v>
      </c>
      <c r="IZ26" t="s">
        <v>7</v>
      </c>
      <c r="JA26" t="s">
        <v>2</v>
      </c>
      <c r="JB26" t="s">
        <v>0</v>
      </c>
      <c r="JC26" t="s">
        <v>3</v>
      </c>
      <c r="JD26" t="s">
        <v>4</v>
      </c>
      <c r="JE26" t="s">
        <v>5</v>
      </c>
      <c r="JF26" t="s">
        <v>6</v>
      </c>
      <c r="JG26" t="s">
        <v>7</v>
      </c>
      <c r="JH26" t="s">
        <v>2</v>
      </c>
      <c r="JI26" t="s">
        <v>0</v>
      </c>
      <c r="JJ26" t="s">
        <v>3</v>
      </c>
      <c r="JK26" t="s">
        <v>4</v>
      </c>
      <c r="JL26" t="s">
        <v>5</v>
      </c>
      <c r="JM26" t="s">
        <v>6</v>
      </c>
      <c r="JN26" t="s">
        <v>7</v>
      </c>
      <c r="JO26" t="s">
        <v>2</v>
      </c>
      <c r="JP26" t="s">
        <v>0</v>
      </c>
      <c r="JQ26" s="21" t="s">
        <v>3</v>
      </c>
      <c r="JR26" s="21" t="s">
        <v>4</v>
      </c>
      <c r="JS26" s="21" t="s">
        <v>5</v>
      </c>
      <c r="JT26" s="21" t="s">
        <v>6</v>
      </c>
      <c r="JU26" s="21" t="s">
        <v>7</v>
      </c>
      <c r="JV26" s="21" t="s">
        <v>2</v>
      </c>
      <c r="JW26" s="21" t="s">
        <v>0</v>
      </c>
      <c r="JX26" s="21" t="s">
        <v>3</v>
      </c>
      <c r="JY26" s="21" t="s">
        <v>4</v>
      </c>
      <c r="JZ26" s="21" t="s">
        <v>5</v>
      </c>
      <c r="KA26" s="21" t="s">
        <v>6</v>
      </c>
      <c r="KB26" s="21" t="s">
        <v>7</v>
      </c>
      <c r="KC26" s="21" t="s">
        <v>2</v>
      </c>
      <c r="KD26" s="24" t="s">
        <v>134</v>
      </c>
      <c r="KE26" s="21" t="s">
        <v>3</v>
      </c>
      <c r="KF26" s="21" t="s">
        <v>4</v>
      </c>
      <c r="KG26" s="21" t="s">
        <v>5</v>
      </c>
      <c r="KH26" s="21" t="s">
        <v>6</v>
      </c>
      <c r="KI26" s="21" t="s">
        <v>7</v>
      </c>
      <c r="KJ26" s="21" t="s">
        <v>2</v>
      </c>
      <c r="KK26" s="21" t="s">
        <v>0</v>
      </c>
      <c r="KL26" s="21" t="s">
        <v>3</v>
      </c>
      <c r="KM26" s="21" t="s">
        <v>4</v>
      </c>
      <c r="KN26" s="21" t="s">
        <v>5</v>
      </c>
      <c r="KO26" s="21" t="s">
        <v>6</v>
      </c>
      <c r="KP26" s="21" t="s">
        <v>7</v>
      </c>
      <c r="KQ26" s="21" t="s">
        <v>2</v>
      </c>
      <c r="KR26" s="21" t="s">
        <v>0</v>
      </c>
      <c r="KS26" s="21" t="s">
        <v>3</v>
      </c>
      <c r="KT26" s="21" t="s">
        <v>4</v>
      </c>
      <c r="KU26" s="21" t="s">
        <v>5</v>
      </c>
      <c r="KV26" t="s">
        <v>6</v>
      </c>
      <c r="KW26" t="s">
        <v>7</v>
      </c>
      <c r="KX26" t="s">
        <v>2</v>
      </c>
      <c r="KY26" t="s">
        <v>0</v>
      </c>
      <c r="KZ26" t="s">
        <v>3</v>
      </c>
      <c r="LA26" t="s">
        <v>4</v>
      </c>
      <c r="LB26" t="s">
        <v>5</v>
      </c>
      <c r="LC26" t="s">
        <v>6</v>
      </c>
      <c r="LD26" t="s">
        <v>7</v>
      </c>
      <c r="LE26" t="s">
        <v>2</v>
      </c>
      <c r="LF26" t="s">
        <v>0</v>
      </c>
      <c r="LG26" t="s">
        <v>3</v>
      </c>
      <c r="LH26" t="s">
        <v>4</v>
      </c>
      <c r="LI26" t="s">
        <v>5</v>
      </c>
      <c r="LJ26" t="s">
        <v>6</v>
      </c>
      <c r="LK26" t="s">
        <v>7</v>
      </c>
      <c r="LL26" t="s">
        <v>2</v>
      </c>
      <c r="LM26" t="s">
        <v>0</v>
      </c>
      <c r="LN26" t="s">
        <v>3</v>
      </c>
      <c r="LO26" t="s">
        <v>4</v>
      </c>
      <c r="LP26" t="s">
        <v>5</v>
      </c>
      <c r="LQ26" t="s">
        <v>6</v>
      </c>
      <c r="LR26" s="18" t="s">
        <v>60</v>
      </c>
      <c r="LS26" t="s">
        <v>2</v>
      </c>
      <c r="LT26" t="s">
        <v>0</v>
      </c>
      <c r="LU26" t="s">
        <v>3</v>
      </c>
      <c r="LV26" t="s">
        <v>4</v>
      </c>
      <c r="LW26" t="s">
        <v>5</v>
      </c>
      <c r="LX26" s="1" t="s">
        <v>144</v>
      </c>
      <c r="LY26" s="1" t="s">
        <v>145</v>
      </c>
      <c r="LZ26" s="21" t="s">
        <v>2</v>
      </c>
      <c r="MA26" s="21" t="s">
        <v>0</v>
      </c>
      <c r="MB26" s="21" t="s">
        <v>3</v>
      </c>
      <c r="MC26" s="21" t="s">
        <v>4</v>
      </c>
      <c r="MD26" s="21" t="s">
        <v>5</v>
      </c>
      <c r="ME26" s="21" t="s">
        <v>6</v>
      </c>
      <c r="MF26" s="21" t="s">
        <v>7</v>
      </c>
      <c r="MG26" s="21" t="s">
        <v>2</v>
      </c>
      <c r="MH26" s="21" t="s">
        <v>0</v>
      </c>
      <c r="MI26" s="21" t="s">
        <v>3</v>
      </c>
      <c r="MJ26" s="21" t="s">
        <v>4</v>
      </c>
      <c r="MK26" s="21" t="s">
        <v>5</v>
      </c>
      <c r="ML26" s="21" t="s">
        <v>6</v>
      </c>
      <c r="MM26" s="21" t="s">
        <v>7</v>
      </c>
      <c r="MN26" s="21" t="s">
        <v>2</v>
      </c>
      <c r="MO26" s="21" t="s">
        <v>0</v>
      </c>
      <c r="MP26" s="21" t="s">
        <v>3</v>
      </c>
      <c r="MQ26" s="21" t="s">
        <v>4</v>
      </c>
      <c r="MR26" s="21" t="s">
        <v>5</v>
      </c>
      <c r="MS26" s="21" t="s">
        <v>6</v>
      </c>
      <c r="MT26" s="21" t="s">
        <v>7</v>
      </c>
      <c r="MU26" s="21" t="s">
        <v>2</v>
      </c>
      <c r="MV26" s="21" t="s">
        <v>0</v>
      </c>
      <c r="MW26" s="21" t="s">
        <v>3</v>
      </c>
      <c r="MX26" s="21" t="s">
        <v>4</v>
      </c>
      <c r="MY26" s="21" t="s">
        <v>5</v>
      </c>
      <c r="MZ26" s="21" t="s">
        <v>6</v>
      </c>
      <c r="NA26" s="21" t="s">
        <v>7</v>
      </c>
      <c r="NB26" s="141" t="s">
        <v>2</v>
      </c>
      <c r="NC26" s="141" t="s">
        <v>134</v>
      </c>
      <c r="ND26" s="142" t="s">
        <v>135</v>
      </c>
      <c r="NE26" s="141" t="s">
        <v>136</v>
      </c>
      <c r="NF26" s="141" t="s">
        <v>137</v>
      </c>
      <c r="NG26" s="141" t="s">
        <v>138</v>
      </c>
      <c r="NH26" s="21" t="s">
        <v>7</v>
      </c>
      <c r="NI26" s="21" t="s">
        <v>2</v>
      </c>
      <c r="NJ26" s="21" t="s">
        <v>0</v>
      </c>
      <c r="NK26" s="21" t="s">
        <v>3</v>
      </c>
      <c r="NL26" s="21" t="s">
        <v>4</v>
      </c>
      <c r="NM26" s="21" t="s">
        <v>5</v>
      </c>
      <c r="NN26" s="21" t="s">
        <v>6</v>
      </c>
      <c r="NO26" s="21" t="s">
        <v>7</v>
      </c>
      <c r="NP26" s="21" t="s">
        <v>2</v>
      </c>
      <c r="NQ26" s="48" t="s">
        <v>134</v>
      </c>
      <c r="NR26" s="21" t="s">
        <v>3</v>
      </c>
      <c r="NS26" s="21" t="s">
        <v>4</v>
      </c>
      <c r="NT26" s="21" t="s">
        <v>5</v>
      </c>
      <c r="NU26" s="21" t="s">
        <v>6</v>
      </c>
      <c r="NV26" s="21" t="s">
        <v>7</v>
      </c>
      <c r="NW26" s="21" t="s">
        <v>2</v>
      </c>
      <c r="NX26" s="21" t="s">
        <v>0</v>
      </c>
      <c r="NY26" s="21" t="s">
        <v>3</v>
      </c>
      <c r="NZ26" s="21" t="s">
        <v>4</v>
      </c>
      <c r="OA26" s="21" t="s">
        <v>5</v>
      </c>
      <c r="OB26" s="21" t="s">
        <v>6</v>
      </c>
      <c r="OC26" s="21" t="s">
        <v>7</v>
      </c>
      <c r="OD26" s="21" t="s">
        <v>2</v>
      </c>
      <c r="OE26" s="21" t="s">
        <v>0</v>
      </c>
      <c r="OF26" s="21" t="s">
        <v>3</v>
      </c>
      <c r="OG26" s="21" t="s">
        <v>4</v>
      </c>
      <c r="OH26" s="21" t="s">
        <v>5</v>
      </c>
      <c r="OI26" s="21" t="s">
        <v>6</v>
      </c>
      <c r="OJ26" s="18" t="s">
        <v>60</v>
      </c>
      <c r="OK26" t="s">
        <v>2</v>
      </c>
      <c r="OL26" t="s">
        <v>0</v>
      </c>
      <c r="OM26" t="s">
        <v>3</v>
      </c>
      <c r="ON26" t="s">
        <v>4</v>
      </c>
      <c r="OO26" t="s">
        <v>5</v>
      </c>
      <c r="OP26" t="s">
        <v>6</v>
      </c>
      <c r="OQ26" t="s">
        <v>7</v>
      </c>
      <c r="OR26" t="s">
        <v>2</v>
      </c>
      <c r="OS26" s="18" t="s">
        <v>134</v>
      </c>
      <c r="OT26" t="s">
        <v>3</v>
      </c>
      <c r="OU26" t="s">
        <v>4</v>
      </c>
      <c r="OV26" t="s">
        <v>5</v>
      </c>
      <c r="OW26" t="s">
        <v>6</v>
      </c>
      <c r="OX26" t="s">
        <v>7</v>
      </c>
      <c r="OY26" t="s">
        <v>2</v>
      </c>
      <c r="OZ26" t="s">
        <v>0</v>
      </c>
      <c r="PA26" t="s">
        <v>3</v>
      </c>
      <c r="PB26" t="s">
        <v>4</v>
      </c>
      <c r="PC26" t="s">
        <v>5</v>
      </c>
      <c r="PD26" t="s">
        <v>6</v>
      </c>
      <c r="PE26" t="s">
        <v>7</v>
      </c>
      <c r="PF26" t="s">
        <v>2</v>
      </c>
      <c r="PG26" t="s">
        <v>0</v>
      </c>
      <c r="PH26" t="s">
        <v>3</v>
      </c>
      <c r="PI26" t="s">
        <v>4</v>
      </c>
      <c r="PJ26" t="s">
        <v>5</v>
      </c>
      <c r="PK26" t="s">
        <v>6</v>
      </c>
      <c r="PM26" s="24" t="s">
        <v>60</v>
      </c>
      <c r="PN26" s="21" t="s">
        <v>2</v>
      </c>
      <c r="PO26" s="21" t="s">
        <v>0</v>
      </c>
      <c r="PP26" s="21" t="s">
        <v>3</v>
      </c>
      <c r="PQ26" s="21" t="s">
        <v>4</v>
      </c>
      <c r="PR26" s="21" t="s">
        <v>5</v>
      </c>
      <c r="PS26" s="21" t="s">
        <v>6</v>
      </c>
      <c r="PT26" s="21" t="s">
        <v>7</v>
      </c>
      <c r="PU26" s="21" t="s">
        <v>2</v>
      </c>
      <c r="PV26" s="24" t="s">
        <v>134</v>
      </c>
      <c r="PW26" s="21" t="s">
        <v>3</v>
      </c>
      <c r="PX26" s="21" t="s">
        <v>4</v>
      </c>
      <c r="PY26" s="21" t="s">
        <v>5</v>
      </c>
      <c r="PZ26" s="21" t="s">
        <v>6</v>
      </c>
      <c r="QA26" s="21" t="s">
        <v>7</v>
      </c>
      <c r="QB26" s="21" t="s">
        <v>2</v>
      </c>
      <c r="QC26" s="21" t="s">
        <v>0</v>
      </c>
      <c r="QD26" s="21" t="s">
        <v>3</v>
      </c>
      <c r="QE26" s="21" t="s">
        <v>4</v>
      </c>
      <c r="QF26" s="21" t="s">
        <v>5</v>
      </c>
      <c r="QG26" s="21" t="s">
        <v>6</v>
      </c>
      <c r="QH26" s="21" t="s">
        <v>7</v>
      </c>
      <c r="QI26" s="21" t="s">
        <v>2</v>
      </c>
      <c r="QJ26" s="21" t="s">
        <v>0</v>
      </c>
      <c r="QK26" s="21" t="s">
        <v>3</v>
      </c>
      <c r="QL26" s="21" t="s">
        <v>4</v>
      </c>
      <c r="QM26" s="21" t="s">
        <v>5</v>
      </c>
      <c r="QN26" s="21" t="s">
        <v>6</v>
      </c>
      <c r="QO26" s="21" t="s">
        <v>145</v>
      </c>
      <c r="QP26" s="21" t="s">
        <v>146</v>
      </c>
      <c r="QQ26" s="21" t="s">
        <v>147</v>
      </c>
    </row>
    <row r="27" spans="1:459" x14ac:dyDescent="0.2">
      <c r="A27" s="20">
        <v>2029</v>
      </c>
      <c r="B27" s="19">
        <v>23</v>
      </c>
    </row>
    <row r="28" spans="1:459" x14ac:dyDescent="0.2">
      <c r="A28" s="20"/>
      <c r="B28" s="19">
        <v>24</v>
      </c>
    </row>
    <row r="29" spans="1:459" x14ac:dyDescent="0.2">
      <c r="A29" s="20">
        <v>2030</v>
      </c>
      <c r="B29" s="19">
        <v>25</v>
      </c>
    </row>
    <row r="30" spans="1:459" x14ac:dyDescent="0.2">
      <c r="A30" s="20"/>
      <c r="B30" s="19">
        <v>26</v>
      </c>
    </row>
    <row r="31" spans="1:459" x14ac:dyDescent="0.2">
      <c r="A31" s="20">
        <v>2031</v>
      </c>
      <c r="B31" s="19">
        <v>27</v>
      </c>
    </row>
    <row r="32" spans="1:459" x14ac:dyDescent="0.2">
      <c r="A32" s="20"/>
      <c r="B32" s="19">
        <v>28</v>
      </c>
    </row>
    <row r="33" spans="1:2" x14ac:dyDescent="0.2">
      <c r="A33" s="20">
        <v>2032</v>
      </c>
      <c r="B33" s="19">
        <v>29</v>
      </c>
    </row>
    <row r="34" spans="1:2" x14ac:dyDescent="0.2">
      <c r="A34" s="20"/>
      <c r="B34" s="19">
        <v>30</v>
      </c>
    </row>
    <row r="35" spans="1:2" x14ac:dyDescent="0.2">
      <c r="A35" s="20">
        <v>2033</v>
      </c>
      <c r="B35" s="19">
        <v>31</v>
      </c>
    </row>
    <row r="36" spans="1:2" x14ac:dyDescent="0.2">
      <c r="A36" s="20"/>
      <c r="B36" s="19">
        <v>32</v>
      </c>
    </row>
    <row r="37" spans="1:2" x14ac:dyDescent="0.2">
      <c r="A37" s="20">
        <v>2034</v>
      </c>
      <c r="B37" s="19">
        <v>33</v>
      </c>
    </row>
    <row r="38" spans="1:2" x14ac:dyDescent="0.2">
      <c r="B38" s="19">
        <v>34</v>
      </c>
    </row>
    <row r="39" spans="1:2" x14ac:dyDescent="0.2">
      <c r="A39">
        <v>2035</v>
      </c>
      <c r="B39" s="19">
        <v>35</v>
      </c>
    </row>
    <row r="40" spans="1:2" x14ac:dyDescent="0.2">
      <c r="B40" s="19">
        <v>36</v>
      </c>
    </row>
    <row r="41" spans="1:2" x14ac:dyDescent="0.2">
      <c r="A41">
        <v>2036</v>
      </c>
      <c r="B41" s="19">
        <v>37</v>
      </c>
    </row>
    <row r="42" spans="1:2" x14ac:dyDescent="0.2">
      <c r="B42" s="19">
        <v>38</v>
      </c>
    </row>
    <row r="43" spans="1:2" x14ac:dyDescent="0.2">
      <c r="A43">
        <v>2037</v>
      </c>
      <c r="B43" s="19">
        <v>39</v>
      </c>
    </row>
    <row r="44" spans="1:2" x14ac:dyDescent="0.2">
      <c r="B44" s="19">
        <v>40</v>
      </c>
    </row>
  </sheetData>
  <sheetProtection sheet="1" objects="1" scenarios="1"/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456"/>
  <sheetViews>
    <sheetView showGridLines="0" showZeros="0" workbookViewId="0">
      <selection activeCell="D14" sqref="D14:E14"/>
    </sheetView>
  </sheetViews>
  <sheetFormatPr defaultRowHeight="29.25" customHeight="1" x14ac:dyDescent="0.2"/>
  <cols>
    <col min="1" max="1" width="8" customWidth="1"/>
    <col min="2" max="2" width="12.36328125" customWidth="1"/>
    <col min="3" max="3" width="13.36328125" customWidth="1"/>
    <col min="4" max="4" width="21.36328125" customWidth="1"/>
    <col min="5" max="5" width="7.08984375" bestFit="1" customWidth="1"/>
    <col min="6" max="6" width="8.08984375" hidden="1" customWidth="1"/>
    <col min="7" max="7" width="10.36328125" bestFit="1" customWidth="1"/>
    <col min="8" max="8" width="9" customWidth="1"/>
    <col min="9" max="11" width="9" hidden="1" customWidth="1"/>
    <col min="12" max="12" width="9" customWidth="1"/>
    <col min="13" max="13" width="4.36328125" customWidth="1"/>
    <col min="14" max="14" width="9.1796875" customWidth="1"/>
    <col min="15" max="15" width="2.90625" customWidth="1"/>
    <col min="16" max="17" width="9" customWidth="1"/>
  </cols>
  <sheetData>
    <row r="1" spans="2:14" ht="29.25" customHeight="1" x14ac:dyDescent="0.2">
      <c r="B1" s="88"/>
      <c r="E1" s="32" t="s">
        <v>226</v>
      </c>
      <c r="F1" s="32"/>
    </row>
    <row r="2" spans="2:14" ht="30" customHeight="1" x14ac:dyDescent="0.2">
      <c r="B2" s="88" t="s">
        <v>87</v>
      </c>
      <c r="G2" s="1"/>
      <c r="H2" s="1"/>
    </row>
    <row r="3" spans="2:14" ht="29.25" customHeight="1" x14ac:dyDescent="0.2">
      <c r="B3" s="313" t="s">
        <v>18</v>
      </c>
      <c r="C3" s="85" t="s">
        <v>225</v>
      </c>
      <c r="D3" s="317">
        <v>3</v>
      </c>
      <c r="E3" s="318"/>
      <c r="F3" s="209"/>
      <c r="I3">
        <v>2018</v>
      </c>
      <c r="J3">
        <v>1</v>
      </c>
      <c r="K3">
        <v>2</v>
      </c>
      <c r="N3" s="20"/>
    </row>
    <row r="4" spans="2:14" ht="29.25" customHeight="1" x14ac:dyDescent="0.2">
      <c r="B4" s="314"/>
      <c r="C4" s="85" t="s">
        <v>85</v>
      </c>
      <c r="D4" s="323">
        <f>IF(D3="","",D3+2018)</f>
        <v>2021</v>
      </c>
      <c r="E4" s="324"/>
      <c r="F4" s="210"/>
      <c r="I4">
        <v>2019</v>
      </c>
      <c r="J4">
        <v>3</v>
      </c>
      <c r="K4">
        <v>4</v>
      </c>
      <c r="N4" s="20"/>
    </row>
    <row r="5" spans="2:14" ht="29.25" customHeight="1" x14ac:dyDescent="0.2">
      <c r="B5" s="76" t="s">
        <v>17</v>
      </c>
      <c r="C5" s="82"/>
      <c r="D5" s="321" t="s">
        <v>268</v>
      </c>
      <c r="E5" s="322"/>
      <c r="F5" s="211"/>
      <c r="I5">
        <v>2020</v>
      </c>
      <c r="J5">
        <v>5</v>
      </c>
      <c r="K5">
        <v>6</v>
      </c>
      <c r="N5" s="20"/>
    </row>
    <row r="6" spans="2:14" ht="29.25" customHeight="1" x14ac:dyDescent="0.2">
      <c r="B6" s="76" t="s">
        <v>86</v>
      </c>
      <c r="C6" s="82"/>
      <c r="D6" s="321" t="s">
        <v>230</v>
      </c>
      <c r="E6" s="322"/>
      <c r="F6" s="211"/>
      <c r="I6">
        <v>2021</v>
      </c>
      <c r="J6">
        <v>7</v>
      </c>
      <c r="K6">
        <v>8</v>
      </c>
      <c r="N6" s="20"/>
    </row>
    <row r="7" spans="2:14" ht="29.25" customHeight="1" x14ac:dyDescent="0.2">
      <c r="B7" s="76" t="s">
        <v>48</v>
      </c>
      <c r="C7" s="2"/>
      <c r="D7" s="319" t="s">
        <v>231</v>
      </c>
      <c r="E7" s="320"/>
      <c r="F7" s="212"/>
      <c r="I7">
        <v>2022</v>
      </c>
      <c r="J7">
        <v>9</v>
      </c>
      <c r="K7">
        <v>10</v>
      </c>
      <c r="N7" s="20"/>
    </row>
    <row r="8" spans="2:14" ht="29.25" customHeight="1" x14ac:dyDescent="0.2">
      <c r="B8" s="315" t="s">
        <v>14</v>
      </c>
      <c r="C8" s="3" t="s">
        <v>170</v>
      </c>
      <c r="D8" s="86">
        <v>44287</v>
      </c>
      <c r="E8" s="87" t="str">
        <f>IF(D8="","",TEXT(D8,"(AAA)"))</f>
        <v>(木)</v>
      </c>
      <c r="F8" s="214">
        <f>IF(YEAR(D8)=2019,"令和元年"&amp;MONTH(D8)&amp;"月"&amp;DAY(D8)&amp;"日",D8)</f>
        <v>44287</v>
      </c>
      <c r="G8" t="s">
        <v>118</v>
      </c>
      <c r="I8">
        <v>2023</v>
      </c>
      <c r="J8">
        <v>11</v>
      </c>
      <c r="K8">
        <v>12</v>
      </c>
      <c r="N8" s="20"/>
    </row>
    <row r="9" spans="2:14" ht="29.25" customHeight="1" x14ac:dyDescent="0.2">
      <c r="B9" s="316"/>
      <c r="C9" s="125" t="s">
        <v>193</v>
      </c>
      <c r="D9" s="86">
        <v>44299</v>
      </c>
      <c r="E9" s="87" t="str">
        <f>IF(D9="","",TEXT(D9,"(AAA)"))</f>
        <v>(火)</v>
      </c>
      <c r="F9" s="213">
        <f>IF(YEAR(D9)=2019,"令和元年"&amp;MONTH(D9)&amp;"月"&amp;DAY(D9)&amp;"日",D9)</f>
        <v>44299</v>
      </c>
      <c r="G9" t="s">
        <v>119</v>
      </c>
      <c r="I9">
        <v>2024</v>
      </c>
      <c r="J9">
        <v>13</v>
      </c>
      <c r="K9">
        <v>14</v>
      </c>
      <c r="N9" s="20"/>
    </row>
    <row r="10" spans="2:14" ht="29.25" customHeight="1" x14ac:dyDescent="0.2">
      <c r="B10" s="316"/>
      <c r="C10" s="125" t="s">
        <v>116</v>
      </c>
      <c r="D10" s="86">
        <v>44602</v>
      </c>
      <c r="E10" s="87" t="str">
        <f>IF(D10="","",TEXT(D10,"(AAA)"))</f>
        <v>(木)</v>
      </c>
      <c r="F10" s="213">
        <f>IF(YEAR(D10)=2019,"令和元年"&amp;MONTH(D10)&amp;"月"&amp;DAY(D10)&amp;"日",D10)</f>
        <v>44602</v>
      </c>
      <c r="G10" t="s">
        <v>120</v>
      </c>
      <c r="N10" s="20"/>
    </row>
    <row r="11" spans="2:14" ht="29.25" customHeight="1" x14ac:dyDescent="0.2">
      <c r="B11" s="316"/>
      <c r="C11" s="125" t="s">
        <v>132</v>
      </c>
      <c r="D11" s="147">
        <f>IF(AND(D10="",D12=""),"",IF(D10="",D12-20,D10-20))</f>
        <v>44582</v>
      </c>
      <c r="E11" s="146" t="str">
        <f>IF(D11="","",TEXT(D11,"(AAA)"))</f>
        <v>(金)</v>
      </c>
      <c r="F11" s="213">
        <f>IF(YEAR(D11)=2019,"令和元年"&amp;MONTH(D11)&amp;"月"&amp;DAY(D11)&amp;"日",D11)</f>
        <v>44582</v>
      </c>
      <c r="G11" s="25" t="s">
        <v>133</v>
      </c>
      <c r="N11" s="145"/>
    </row>
    <row r="12" spans="2:14" ht="29.25" customHeight="1" x14ac:dyDescent="0.2">
      <c r="B12" s="316"/>
      <c r="C12" s="3" t="s">
        <v>115</v>
      </c>
      <c r="D12" s="86">
        <v>44602</v>
      </c>
      <c r="E12" s="87" t="str">
        <f t="shared" ref="E12" si="0">IF(D12="","",TEXT(D12,"(AAA)"))</f>
        <v>(木)</v>
      </c>
      <c r="F12" s="213">
        <f>IF(YEAR(D12)=2019,"令和元年"&amp;MONTH(D12)&amp;"月"&amp;DAY(D12)&amp;"日",D12)</f>
        <v>44602</v>
      </c>
      <c r="G12" t="s">
        <v>117</v>
      </c>
      <c r="I12">
        <v>2025</v>
      </c>
      <c r="J12">
        <v>15</v>
      </c>
      <c r="K12">
        <v>16</v>
      </c>
      <c r="N12" s="20"/>
    </row>
    <row r="13" spans="2:14" ht="29.25" customHeight="1" x14ac:dyDescent="0.2">
      <c r="B13" s="76" t="s">
        <v>79</v>
      </c>
      <c r="C13" s="84"/>
      <c r="D13" s="319" t="s">
        <v>232</v>
      </c>
      <c r="E13" s="320"/>
      <c r="F13" s="212"/>
      <c r="I13">
        <v>2027</v>
      </c>
      <c r="J13">
        <v>19</v>
      </c>
      <c r="K13">
        <v>20</v>
      </c>
      <c r="N13" s="20"/>
    </row>
    <row r="14" spans="2:14" ht="29.25" customHeight="1" x14ac:dyDescent="0.2">
      <c r="B14" s="76" t="s">
        <v>272</v>
      </c>
      <c r="C14" s="84"/>
      <c r="D14" s="325" t="s">
        <v>273</v>
      </c>
      <c r="E14" s="326"/>
      <c r="F14" s="212"/>
      <c r="N14" s="20"/>
    </row>
    <row r="15" spans="2:14" ht="29.25" customHeight="1" x14ac:dyDescent="0.2">
      <c r="B15" s="311" t="s">
        <v>262</v>
      </c>
      <c r="C15" s="312"/>
      <c r="D15" s="310" t="s">
        <v>266</v>
      </c>
      <c r="E15" s="310"/>
      <c r="F15" s="233"/>
      <c r="N15" s="20"/>
    </row>
    <row r="16" spans="2:14" ht="13" x14ac:dyDescent="0.2">
      <c r="B16" s="88" t="s">
        <v>227</v>
      </c>
      <c r="I16">
        <v>2028</v>
      </c>
      <c r="J16">
        <v>21</v>
      </c>
      <c r="K16">
        <v>22</v>
      </c>
      <c r="N16" s="20"/>
    </row>
    <row r="17" spans="2:14" ht="13" x14ac:dyDescent="0.2">
      <c r="B17" s="25" t="s">
        <v>228</v>
      </c>
      <c r="E17" s="204"/>
      <c r="F17" s="204"/>
      <c r="I17">
        <v>2029</v>
      </c>
      <c r="J17">
        <v>23</v>
      </c>
      <c r="K17">
        <v>24</v>
      </c>
      <c r="N17" s="20"/>
    </row>
    <row r="18" spans="2:14" ht="13" x14ac:dyDescent="0.2">
      <c r="B18" s="208" t="s">
        <v>229</v>
      </c>
      <c r="E18" s="204"/>
      <c r="F18" s="204"/>
      <c r="I18">
        <v>2030</v>
      </c>
      <c r="J18">
        <v>25</v>
      </c>
      <c r="K18">
        <v>26</v>
      </c>
      <c r="N18" s="20"/>
    </row>
    <row r="19" spans="2:14" ht="29.25" customHeight="1" x14ac:dyDescent="0.2">
      <c r="I19">
        <v>2031</v>
      </c>
      <c r="J19">
        <v>27</v>
      </c>
      <c r="K19">
        <v>28</v>
      </c>
      <c r="N19" s="20"/>
    </row>
    <row r="20" spans="2:14" ht="29.25" customHeight="1" x14ac:dyDescent="0.2">
      <c r="I20">
        <v>2032</v>
      </c>
      <c r="J20">
        <v>29</v>
      </c>
      <c r="K20">
        <v>30</v>
      </c>
      <c r="N20" s="20"/>
    </row>
    <row r="21" spans="2:14" ht="29.25" customHeight="1" x14ac:dyDescent="0.2">
      <c r="I21">
        <v>2033</v>
      </c>
      <c r="J21">
        <v>31</v>
      </c>
      <c r="K21">
        <v>32</v>
      </c>
      <c r="N21" s="20"/>
    </row>
    <row r="22" spans="2:14" ht="29.25" customHeight="1" x14ac:dyDescent="0.2">
      <c r="I22">
        <v>2034</v>
      </c>
      <c r="J22">
        <v>33</v>
      </c>
      <c r="K22">
        <v>34</v>
      </c>
      <c r="N22" s="20"/>
    </row>
    <row r="23" spans="2:14" ht="29.25" customHeight="1" x14ac:dyDescent="0.2">
      <c r="I23">
        <v>2035</v>
      </c>
      <c r="J23">
        <v>35</v>
      </c>
      <c r="K23">
        <v>36</v>
      </c>
      <c r="N23" s="20"/>
    </row>
    <row r="24" spans="2:14" ht="29.25" customHeight="1" x14ac:dyDescent="0.2">
      <c r="I24">
        <v>2036</v>
      </c>
      <c r="J24">
        <v>37</v>
      </c>
      <c r="K24">
        <v>38</v>
      </c>
      <c r="N24" s="20"/>
    </row>
    <row r="25" spans="2:14" ht="29.25" customHeight="1" x14ac:dyDescent="0.2">
      <c r="N25" s="20"/>
    </row>
    <row r="26" spans="2:14" ht="29.25" customHeight="1" x14ac:dyDescent="0.2">
      <c r="N26" s="20"/>
    </row>
    <row r="27" spans="2:14" ht="29.25" customHeight="1" x14ac:dyDescent="0.2">
      <c r="N27" s="20"/>
    </row>
    <row r="28" spans="2:14" ht="29.25" customHeight="1" x14ac:dyDescent="0.2">
      <c r="N28" s="20"/>
    </row>
    <row r="29" spans="2:14" ht="29.25" customHeight="1" x14ac:dyDescent="0.2">
      <c r="N29" s="20"/>
    </row>
    <row r="30" spans="2:14" ht="29.25" customHeight="1" x14ac:dyDescent="0.2">
      <c r="N30" s="20"/>
    </row>
    <row r="31" spans="2:14" ht="29.25" customHeight="1" x14ac:dyDescent="0.2">
      <c r="N31" s="20"/>
    </row>
    <row r="32" spans="2:14" ht="29.25" customHeight="1" x14ac:dyDescent="0.2">
      <c r="N32" s="20"/>
    </row>
    <row r="33" spans="14:14" ht="29.25" customHeight="1" x14ac:dyDescent="0.2">
      <c r="N33" s="20"/>
    </row>
    <row r="34" spans="14:14" ht="29.25" customHeight="1" x14ac:dyDescent="0.2">
      <c r="N34" s="20"/>
    </row>
    <row r="35" spans="14:14" ht="29.25" customHeight="1" x14ac:dyDescent="0.2">
      <c r="N35" s="20"/>
    </row>
    <row r="36" spans="14:14" ht="29.25" customHeight="1" x14ac:dyDescent="0.2">
      <c r="N36" s="20"/>
    </row>
    <row r="37" spans="14:14" ht="29.25" customHeight="1" x14ac:dyDescent="0.2">
      <c r="N37" s="20"/>
    </row>
    <row r="38" spans="14:14" ht="29.25" customHeight="1" x14ac:dyDescent="0.2">
      <c r="N38" s="20"/>
    </row>
    <row r="39" spans="14:14" ht="29.25" customHeight="1" x14ac:dyDescent="0.2">
      <c r="N39" s="20"/>
    </row>
    <row r="40" spans="14:14" ht="29.25" customHeight="1" x14ac:dyDescent="0.2">
      <c r="N40" s="20"/>
    </row>
    <row r="41" spans="14:14" ht="29.25" customHeight="1" x14ac:dyDescent="0.2">
      <c r="N41" s="20"/>
    </row>
    <row r="42" spans="14:14" ht="29.25" customHeight="1" x14ac:dyDescent="0.2">
      <c r="N42" s="20"/>
    </row>
    <row r="43" spans="14:14" ht="29.25" customHeight="1" x14ac:dyDescent="0.2">
      <c r="N43" s="20"/>
    </row>
    <row r="44" spans="14:14" ht="29.25" customHeight="1" x14ac:dyDescent="0.2">
      <c r="N44" s="20"/>
    </row>
    <row r="45" spans="14:14" ht="29.25" customHeight="1" x14ac:dyDescent="0.2">
      <c r="N45" s="20"/>
    </row>
    <row r="46" spans="14:14" ht="29.25" customHeight="1" x14ac:dyDescent="0.2">
      <c r="N46" s="20"/>
    </row>
    <row r="47" spans="14:14" ht="29.25" customHeight="1" x14ac:dyDescent="0.2">
      <c r="N47" s="20"/>
    </row>
    <row r="48" spans="14:14" ht="29.25" customHeight="1" x14ac:dyDescent="0.2">
      <c r="N48" s="20"/>
    </row>
    <row r="49" spans="14:14" ht="29.25" customHeight="1" x14ac:dyDescent="0.2">
      <c r="N49" s="20"/>
    </row>
    <row r="50" spans="14:14" ht="29.25" customHeight="1" x14ac:dyDescent="0.2">
      <c r="N50" s="20"/>
    </row>
    <row r="51" spans="14:14" ht="29.25" customHeight="1" x14ac:dyDescent="0.2">
      <c r="N51" s="20"/>
    </row>
    <row r="52" spans="14:14" ht="29.25" customHeight="1" x14ac:dyDescent="0.2">
      <c r="N52" s="20"/>
    </row>
    <row r="53" spans="14:14" ht="29.25" customHeight="1" x14ac:dyDescent="0.2">
      <c r="N53" s="20"/>
    </row>
    <row r="54" spans="14:14" ht="29.25" customHeight="1" x14ac:dyDescent="0.2">
      <c r="N54" s="20"/>
    </row>
    <row r="55" spans="14:14" ht="29.25" customHeight="1" x14ac:dyDescent="0.2">
      <c r="N55" s="20"/>
    </row>
    <row r="56" spans="14:14" ht="29.25" customHeight="1" x14ac:dyDescent="0.2">
      <c r="N56" s="20"/>
    </row>
    <row r="57" spans="14:14" ht="29.25" customHeight="1" x14ac:dyDescent="0.2">
      <c r="N57" s="20"/>
    </row>
    <row r="58" spans="14:14" ht="29.25" customHeight="1" x14ac:dyDescent="0.2">
      <c r="N58" s="20"/>
    </row>
    <row r="59" spans="14:14" ht="29.25" customHeight="1" x14ac:dyDescent="0.2">
      <c r="N59" s="20"/>
    </row>
    <row r="60" spans="14:14" ht="29.25" customHeight="1" x14ac:dyDescent="0.2">
      <c r="N60" s="20"/>
    </row>
    <row r="61" spans="14:14" ht="29.25" customHeight="1" x14ac:dyDescent="0.2">
      <c r="N61" s="20"/>
    </row>
    <row r="62" spans="14:14" ht="29.25" customHeight="1" x14ac:dyDescent="0.2">
      <c r="N62" s="20"/>
    </row>
    <row r="63" spans="14:14" ht="29.25" customHeight="1" x14ac:dyDescent="0.2">
      <c r="N63" s="20"/>
    </row>
    <row r="64" spans="14:14" ht="29.25" customHeight="1" x14ac:dyDescent="0.2">
      <c r="N64" s="20"/>
    </row>
    <row r="65" spans="14:14" ht="29.25" customHeight="1" x14ac:dyDescent="0.2">
      <c r="N65" s="20"/>
    </row>
    <row r="66" spans="14:14" ht="29.25" customHeight="1" x14ac:dyDescent="0.2">
      <c r="N66" s="20"/>
    </row>
    <row r="67" spans="14:14" ht="29.25" customHeight="1" x14ac:dyDescent="0.2">
      <c r="N67" s="20"/>
    </row>
    <row r="68" spans="14:14" ht="29.25" customHeight="1" x14ac:dyDescent="0.2">
      <c r="N68" s="20"/>
    </row>
    <row r="69" spans="14:14" ht="29.25" customHeight="1" x14ac:dyDescent="0.2">
      <c r="N69" s="20"/>
    </row>
    <row r="70" spans="14:14" ht="29.25" customHeight="1" x14ac:dyDescent="0.2">
      <c r="N70" s="20"/>
    </row>
    <row r="71" spans="14:14" ht="29.25" customHeight="1" x14ac:dyDescent="0.2">
      <c r="N71" s="20"/>
    </row>
    <row r="72" spans="14:14" ht="29.25" customHeight="1" x14ac:dyDescent="0.2">
      <c r="N72" s="20"/>
    </row>
    <row r="73" spans="14:14" ht="29.25" customHeight="1" x14ac:dyDescent="0.2">
      <c r="N73" s="20"/>
    </row>
    <row r="74" spans="14:14" ht="29.25" customHeight="1" x14ac:dyDescent="0.2">
      <c r="N74" s="20"/>
    </row>
    <row r="75" spans="14:14" ht="29.25" customHeight="1" x14ac:dyDescent="0.2">
      <c r="N75" s="20"/>
    </row>
    <row r="76" spans="14:14" ht="29.25" customHeight="1" x14ac:dyDescent="0.2">
      <c r="N76" s="20"/>
    </row>
    <row r="77" spans="14:14" ht="29.25" customHeight="1" x14ac:dyDescent="0.2">
      <c r="N77" s="20"/>
    </row>
    <row r="78" spans="14:14" ht="29.25" customHeight="1" x14ac:dyDescent="0.2">
      <c r="N78" s="20"/>
    </row>
    <row r="79" spans="14:14" ht="29.25" customHeight="1" x14ac:dyDescent="0.2">
      <c r="N79" s="20"/>
    </row>
    <row r="80" spans="14:14" ht="29.25" customHeight="1" x14ac:dyDescent="0.2">
      <c r="N80" s="20"/>
    </row>
    <row r="81" spans="14:14" ht="29.25" customHeight="1" x14ac:dyDescent="0.2">
      <c r="N81" s="20"/>
    </row>
    <row r="82" spans="14:14" ht="29.25" customHeight="1" x14ac:dyDescent="0.2">
      <c r="N82" s="20"/>
    </row>
    <row r="83" spans="14:14" ht="29.25" customHeight="1" x14ac:dyDescent="0.2">
      <c r="N83" s="20"/>
    </row>
    <row r="84" spans="14:14" ht="29.25" customHeight="1" x14ac:dyDescent="0.2">
      <c r="N84" s="20"/>
    </row>
    <row r="85" spans="14:14" ht="29.25" customHeight="1" x14ac:dyDescent="0.2">
      <c r="N85" s="20"/>
    </row>
    <row r="86" spans="14:14" ht="29.25" customHeight="1" x14ac:dyDescent="0.2">
      <c r="N86" s="20"/>
    </row>
    <row r="87" spans="14:14" ht="29.25" customHeight="1" x14ac:dyDescent="0.2">
      <c r="N87" s="20"/>
    </row>
    <row r="88" spans="14:14" ht="29.25" customHeight="1" x14ac:dyDescent="0.2">
      <c r="N88" s="20"/>
    </row>
    <row r="89" spans="14:14" ht="29.25" customHeight="1" x14ac:dyDescent="0.2">
      <c r="N89" s="20"/>
    </row>
    <row r="90" spans="14:14" ht="29.25" customHeight="1" x14ac:dyDescent="0.2">
      <c r="N90" s="20"/>
    </row>
    <row r="91" spans="14:14" ht="29.25" customHeight="1" x14ac:dyDescent="0.2">
      <c r="N91" s="20"/>
    </row>
    <row r="92" spans="14:14" ht="29.25" customHeight="1" x14ac:dyDescent="0.2">
      <c r="N92" s="20"/>
    </row>
    <row r="93" spans="14:14" ht="29.25" customHeight="1" x14ac:dyDescent="0.2">
      <c r="N93" s="20"/>
    </row>
    <row r="94" spans="14:14" ht="29.25" customHeight="1" x14ac:dyDescent="0.2">
      <c r="N94" s="20"/>
    </row>
    <row r="95" spans="14:14" ht="29.25" customHeight="1" x14ac:dyDescent="0.2">
      <c r="N95" s="20"/>
    </row>
    <row r="96" spans="14:14" ht="29.25" customHeight="1" x14ac:dyDescent="0.2">
      <c r="N96" s="20"/>
    </row>
    <row r="97" spans="14:14" ht="29.25" customHeight="1" x14ac:dyDescent="0.2">
      <c r="N97" s="20"/>
    </row>
    <row r="98" spans="14:14" ht="29.25" customHeight="1" x14ac:dyDescent="0.2">
      <c r="N98" s="20"/>
    </row>
    <row r="99" spans="14:14" ht="29.25" customHeight="1" x14ac:dyDescent="0.2">
      <c r="N99" s="20"/>
    </row>
    <row r="100" spans="14:14" ht="29.25" customHeight="1" x14ac:dyDescent="0.2">
      <c r="N100" s="20"/>
    </row>
    <row r="101" spans="14:14" ht="29.25" customHeight="1" x14ac:dyDescent="0.2">
      <c r="N101" s="20"/>
    </row>
    <row r="102" spans="14:14" ht="29.25" customHeight="1" x14ac:dyDescent="0.2">
      <c r="N102" s="20"/>
    </row>
    <row r="103" spans="14:14" ht="29.25" customHeight="1" x14ac:dyDescent="0.2">
      <c r="N103" s="20"/>
    </row>
    <row r="104" spans="14:14" ht="29.25" customHeight="1" x14ac:dyDescent="0.2">
      <c r="N104" s="20"/>
    </row>
    <row r="105" spans="14:14" ht="29.25" customHeight="1" x14ac:dyDescent="0.2">
      <c r="N105" s="20"/>
    </row>
    <row r="106" spans="14:14" ht="29.25" customHeight="1" x14ac:dyDescent="0.2">
      <c r="N106" s="20"/>
    </row>
    <row r="107" spans="14:14" ht="29.25" customHeight="1" x14ac:dyDescent="0.2">
      <c r="N107" s="20"/>
    </row>
    <row r="108" spans="14:14" ht="29.25" customHeight="1" x14ac:dyDescent="0.2">
      <c r="N108" s="20"/>
    </row>
    <row r="109" spans="14:14" ht="29.25" customHeight="1" x14ac:dyDescent="0.2">
      <c r="N109" s="20"/>
    </row>
    <row r="110" spans="14:14" ht="29.25" customHeight="1" x14ac:dyDescent="0.2">
      <c r="N110" s="20"/>
    </row>
    <row r="111" spans="14:14" ht="29.25" customHeight="1" x14ac:dyDescent="0.2">
      <c r="N111" s="20"/>
    </row>
    <row r="112" spans="14:14" ht="29.25" customHeight="1" x14ac:dyDescent="0.2">
      <c r="N112" s="20"/>
    </row>
    <row r="113" spans="14:14" ht="29.25" customHeight="1" x14ac:dyDescent="0.2">
      <c r="N113" s="20"/>
    </row>
    <row r="114" spans="14:14" ht="29.25" customHeight="1" x14ac:dyDescent="0.2">
      <c r="N114" s="20"/>
    </row>
    <row r="115" spans="14:14" ht="29.25" customHeight="1" x14ac:dyDescent="0.2">
      <c r="N115" s="20"/>
    </row>
    <row r="116" spans="14:14" ht="29.25" customHeight="1" x14ac:dyDescent="0.2">
      <c r="N116" s="20"/>
    </row>
    <row r="117" spans="14:14" ht="29.25" customHeight="1" x14ac:dyDescent="0.2">
      <c r="N117" s="20"/>
    </row>
    <row r="118" spans="14:14" ht="29.25" customHeight="1" x14ac:dyDescent="0.2">
      <c r="N118" s="20"/>
    </row>
    <row r="119" spans="14:14" ht="29.25" customHeight="1" x14ac:dyDescent="0.2">
      <c r="N119" s="20"/>
    </row>
    <row r="120" spans="14:14" ht="29.25" customHeight="1" x14ac:dyDescent="0.2">
      <c r="N120" s="20"/>
    </row>
    <row r="121" spans="14:14" ht="29.25" customHeight="1" x14ac:dyDescent="0.2">
      <c r="N121" s="20"/>
    </row>
    <row r="122" spans="14:14" ht="29.25" customHeight="1" x14ac:dyDescent="0.2">
      <c r="N122" s="20"/>
    </row>
    <row r="123" spans="14:14" ht="29.25" customHeight="1" x14ac:dyDescent="0.2">
      <c r="N123" s="20"/>
    </row>
    <row r="124" spans="14:14" ht="29.25" customHeight="1" x14ac:dyDescent="0.2">
      <c r="N124" s="20"/>
    </row>
    <row r="125" spans="14:14" ht="29.25" customHeight="1" x14ac:dyDescent="0.2">
      <c r="N125" s="20"/>
    </row>
    <row r="126" spans="14:14" ht="29.25" customHeight="1" x14ac:dyDescent="0.2">
      <c r="N126" s="20"/>
    </row>
    <row r="127" spans="14:14" ht="29.25" customHeight="1" x14ac:dyDescent="0.2">
      <c r="N127" s="20"/>
    </row>
    <row r="128" spans="14:14" ht="29.25" customHeight="1" x14ac:dyDescent="0.2">
      <c r="N128" s="20"/>
    </row>
    <row r="129" spans="14:14" ht="29.25" customHeight="1" x14ac:dyDescent="0.2">
      <c r="N129" s="20"/>
    </row>
    <row r="130" spans="14:14" ht="29.25" customHeight="1" x14ac:dyDescent="0.2">
      <c r="N130" s="20"/>
    </row>
    <row r="131" spans="14:14" ht="29.25" customHeight="1" x14ac:dyDescent="0.2">
      <c r="N131" s="20"/>
    </row>
    <row r="132" spans="14:14" ht="29.25" customHeight="1" x14ac:dyDescent="0.2">
      <c r="N132" s="20"/>
    </row>
    <row r="133" spans="14:14" ht="29.25" customHeight="1" x14ac:dyDescent="0.2">
      <c r="N133" s="20"/>
    </row>
    <row r="134" spans="14:14" ht="29.25" customHeight="1" x14ac:dyDescent="0.2">
      <c r="N134" s="20"/>
    </row>
    <row r="135" spans="14:14" ht="29.25" customHeight="1" x14ac:dyDescent="0.2">
      <c r="N135" s="20"/>
    </row>
    <row r="136" spans="14:14" ht="29.25" customHeight="1" x14ac:dyDescent="0.2">
      <c r="N136" s="20"/>
    </row>
    <row r="137" spans="14:14" ht="29.25" customHeight="1" x14ac:dyDescent="0.2">
      <c r="N137" s="20"/>
    </row>
    <row r="138" spans="14:14" ht="29.25" customHeight="1" x14ac:dyDescent="0.2">
      <c r="N138" s="20"/>
    </row>
    <row r="139" spans="14:14" ht="29.25" customHeight="1" x14ac:dyDescent="0.2">
      <c r="N139" s="20"/>
    </row>
    <row r="140" spans="14:14" ht="29.25" customHeight="1" x14ac:dyDescent="0.2">
      <c r="N140" s="20"/>
    </row>
    <row r="141" spans="14:14" ht="29.25" customHeight="1" x14ac:dyDescent="0.2">
      <c r="N141" s="20"/>
    </row>
    <row r="142" spans="14:14" ht="29.25" customHeight="1" x14ac:dyDescent="0.2">
      <c r="N142" s="20"/>
    </row>
    <row r="143" spans="14:14" ht="29.25" customHeight="1" x14ac:dyDescent="0.2">
      <c r="N143" s="20"/>
    </row>
    <row r="144" spans="14:14" ht="29.25" customHeight="1" x14ac:dyDescent="0.2">
      <c r="N144" s="20"/>
    </row>
    <row r="145" spans="14:14" ht="29.25" customHeight="1" x14ac:dyDescent="0.2">
      <c r="N145" s="20"/>
    </row>
    <row r="146" spans="14:14" ht="29.25" customHeight="1" x14ac:dyDescent="0.2">
      <c r="N146" s="20"/>
    </row>
    <row r="147" spans="14:14" ht="29.25" customHeight="1" x14ac:dyDescent="0.2">
      <c r="N147" s="20"/>
    </row>
    <row r="148" spans="14:14" ht="29.25" customHeight="1" x14ac:dyDescent="0.2">
      <c r="N148" s="20"/>
    </row>
    <row r="149" spans="14:14" ht="29.25" customHeight="1" x14ac:dyDescent="0.2">
      <c r="N149" s="20"/>
    </row>
    <row r="150" spans="14:14" ht="29.25" customHeight="1" x14ac:dyDescent="0.2">
      <c r="N150" s="20"/>
    </row>
    <row r="151" spans="14:14" ht="29.25" customHeight="1" x14ac:dyDescent="0.2">
      <c r="N151" s="20"/>
    </row>
    <row r="152" spans="14:14" ht="29.25" customHeight="1" x14ac:dyDescent="0.2">
      <c r="N152" s="20"/>
    </row>
    <row r="153" spans="14:14" ht="29.25" customHeight="1" x14ac:dyDescent="0.2">
      <c r="N153" s="20"/>
    </row>
    <row r="154" spans="14:14" ht="29.25" customHeight="1" x14ac:dyDescent="0.2">
      <c r="N154" s="20"/>
    </row>
    <row r="155" spans="14:14" ht="29.25" customHeight="1" x14ac:dyDescent="0.2">
      <c r="N155" s="20"/>
    </row>
    <row r="156" spans="14:14" ht="29.25" customHeight="1" x14ac:dyDescent="0.2">
      <c r="N156" s="20"/>
    </row>
    <row r="157" spans="14:14" ht="29.25" customHeight="1" x14ac:dyDescent="0.2">
      <c r="N157" s="20"/>
    </row>
    <row r="158" spans="14:14" ht="29.25" customHeight="1" x14ac:dyDescent="0.2">
      <c r="N158" s="20"/>
    </row>
    <row r="159" spans="14:14" ht="29.25" customHeight="1" x14ac:dyDescent="0.2">
      <c r="N159" s="20"/>
    </row>
    <row r="160" spans="14:14" ht="29.25" customHeight="1" x14ac:dyDescent="0.2">
      <c r="N160" s="20"/>
    </row>
    <row r="161" spans="14:14" ht="29.25" customHeight="1" x14ac:dyDescent="0.2">
      <c r="N161" s="20"/>
    </row>
    <row r="162" spans="14:14" ht="29.25" customHeight="1" x14ac:dyDescent="0.2">
      <c r="N162" s="20"/>
    </row>
    <row r="163" spans="14:14" ht="29.25" customHeight="1" x14ac:dyDescent="0.2">
      <c r="N163" s="20"/>
    </row>
    <row r="164" spans="14:14" ht="29.25" customHeight="1" x14ac:dyDescent="0.2">
      <c r="N164" s="20"/>
    </row>
    <row r="165" spans="14:14" ht="29.25" customHeight="1" x14ac:dyDescent="0.2">
      <c r="N165" s="20"/>
    </row>
    <row r="166" spans="14:14" ht="29.25" customHeight="1" x14ac:dyDescent="0.2">
      <c r="N166" s="20"/>
    </row>
    <row r="167" spans="14:14" ht="29.25" customHeight="1" x14ac:dyDescent="0.2">
      <c r="N167" s="20"/>
    </row>
    <row r="168" spans="14:14" ht="29.25" customHeight="1" x14ac:dyDescent="0.2">
      <c r="N168" s="20"/>
    </row>
    <row r="169" spans="14:14" ht="29.25" customHeight="1" x14ac:dyDescent="0.2">
      <c r="N169" s="20"/>
    </row>
    <row r="170" spans="14:14" ht="29.25" customHeight="1" x14ac:dyDescent="0.2">
      <c r="N170" s="20"/>
    </row>
    <row r="171" spans="14:14" ht="29.25" customHeight="1" x14ac:dyDescent="0.2">
      <c r="N171" s="20"/>
    </row>
    <row r="172" spans="14:14" ht="29.25" customHeight="1" x14ac:dyDescent="0.2">
      <c r="N172" s="20"/>
    </row>
    <row r="173" spans="14:14" ht="29.25" customHeight="1" x14ac:dyDescent="0.2">
      <c r="N173" s="20"/>
    </row>
    <row r="174" spans="14:14" ht="29.25" customHeight="1" x14ac:dyDescent="0.2">
      <c r="N174" s="20"/>
    </row>
    <row r="175" spans="14:14" ht="29.25" customHeight="1" x14ac:dyDescent="0.2">
      <c r="N175" s="20"/>
    </row>
    <row r="176" spans="14:14" ht="29.25" customHeight="1" x14ac:dyDescent="0.2">
      <c r="N176" s="20"/>
    </row>
    <row r="177" spans="14:14" ht="29.25" customHeight="1" x14ac:dyDescent="0.2">
      <c r="N177" s="20"/>
    </row>
    <row r="178" spans="14:14" ht="29.25" customHeight="1" x14ac:dyDescent="0.2">
      <c r="N178" s="20"/>
    </row>
    <row r="179" spans="14:14" ht="29.25" customHeight="1" x14ac:dyDescent="0.2">
      <c r="N179" s="20"/>
    </row>
    <row r="180" spans="14:14" ht="29.25" customHeight="1" x14ac:dyDescent="0.2">
      <c r="N180" s="20"/>
    </row>
    <row r="181" spans="14:14" ht="29.25" customHeight="1" x14ac:dyDescent="0.2">
      <c r="N181" s="20"/>
    </row>
    <row r="182" spans="14:14" ht="29.25" customHeight="1" x14ac:dyDescent="0.2">
      <c r="N182" s="20"/>
    </row>
    <row r="183" spans="14:14" ht="29.25" customHeight="1" x14ac:dyDescent="0.2">
      <c r="N183" s="20"/>
    </row>
    <row r="184" spans="14:14" ht="29.25" customHeight="1" x14ac:dyDescent="0.2">
      <c r="N184" s="20"/>
    </row>
    <row r="185" spans="14:14" ht="29.25" customHeight="1" x14ac:dyDescent="0.2">
      <c r="N185" s="20"/>
    </row>
    <row r="186" spans="14:14" ht="29.25" customHeight="1" x14ac:dyDescent="0.2">
      <c r="N186" s="20"/>
    </row>
    <row r="187" spans="14:14" ht="29.25" customHeight="1" x14ac:dyDescent="0.2">
      <c r="N187" s="20"/>
    </row>
    <row r="188" spans="14:14" ht="29.25" customHeight="1" x14ac:dyDescent="0.2">
      <c r="N188" s="20"/>
    </row>
    <row r="189" spans="14:14" ht="29.25" customHeight="1" x14ac:dyDescent="0.2">
      <c r="N189" s="20"/>
    </row>
    <row r="190" spans="14:14" ht="29.25" customHeight="1" x14ac:dyDescent="0.2">
      <c r="N190" s="20"/>
    </row>
    <row r="191" spans="14:14" ht="29.25" customHeight="1" x14ac:dyDescent="0.2">
      <c r="N191" s="20"/>
    </row>
    <row r="192" spans="14:14" ht="29.25" customHeight="1" x14ac:dyDescent="0.2">
      <c r="N192" s="20"/>
    </row>
    <row r="193" spans="14:14" ht="29.25" customHeight="1" x14ac:dyDescent="0.2">
      <c r="N193" s="20"/>
    </row>
    <row r="194" spans="14:14" ht="29.25" customHeight="1" x14ac:dyDescent="0.2">
      <c r="N194" s="20"/>
    </row>
    <row r="195" spans="14:14" ht="29.25" customHeight="1" x14ac:dyDescent="0.2">
      <c r="N195" s="20"/>
    </row>
    <row r="196" spans="14:14" ht="29.25" customHeight="1" x14ac:dyDescent="0.2">
      <c r="N196" s="20"/>
    </row>
    <row r="197" spans="14:14" ht="29.25" customHeight="1" x14ac:dyDescent="0.2">
      <c r="N197" s="20"/>
    </row>
    <row r="198" spans="14:14" ht="29.25" customHeight="1" x14ac:dyDescent="0.2">
      <c r="N198" s="20"/>
    </row>
    <row r="199" spans="14:14" ht="29.25" customHeight="1" x14ac:dyDescent="0.2">
      <c r="N199" s="20"/>
    </row>
    <row r="200" spans="14:14" ht="29.25" customHeight="1" x14ac:dyDescent="0.2">
      <c r="N200" s="20"/>
    </row>
    <row r="201" spans="14:14" ht="29.25" customHeight="1" x14ac:dyDescent="0.2">
      <c r="N201" s="20"/>
    </row>
    <row r="202" spans="14:14" ht="29.25" customHeight="1" x14ac:dyDescent="0.2">
      <c r="N202" s="20"/>
    </row>
    <row r="203" spans="14:14" ht="29.25" customHeight="1" x14ac:dyDescent="0.2">
      <c r="N203" s="20"/>
    </row>
    <row r="204" spans="14:14" ht="29.25" customHeight="1" x14ac:dyDescent="0.2">
      <c r="N204" s="20"/>
    </row>
    <row r="205" spans="14:14" ht="29.25" customHeight="1" x14ac:dyDescent="0.2">
      <c r="N205" s="20"/>
    </row>
    <row r="206" spans="14:14" ht="29.25" customHeight="1" x14ac:dyDescent="0.2">
      <c r="N206" s="20"/>
    </row>
    <row r="207" spans="14:14" ht="29.25" customHeight="1" x14ac:dyDescent="0.2">
      <c r="N207" s="20"/>
    </row>
    <row r="208" spans="14:14" ht="29.25" customHeight="1" x14ac:dyDescent="0.2">
      <c r="N208" s="20"/>
    </row>
    <row r="209" spans="14:14" ht="29.25" customHeight="1" x14ac:dyDescent="0.2">
      <c r="N209" s="20"/>
    </row>
    <row r="210" spans="14:14" ht="29.25" customHeight="1" x14ac:dyDescent="0.2">
      <c r="N210" s="20"/>
    </row>
    <row r="211" spans="14:14" ht="29.25" customHeight="1" x14ac:dyDescent="0.2">
      <c r="N211" s="20"/>
    </row>
    <row r="212" spans="14:14" ht="29.25" customHeight="1" x14ac:dyDescent="0.2">
      <c r="N212" s="20"/>
    </row>
    <row r="213" spans="14:14" ht="29.25" customHeight="1" x14ac:dyDescent="0.2">
      <c r="N213" s="20"/>
    </row>
    <row r="214" spans="14:14" ht="29.25" customHeight="1" x14ac:dyDescent="0.2">
      <c r="N214" s="20"/>
    </row>
    <row r="215" spans="14:14" ht="29.25" customHeight="1" x14ac:dyDescent="0.2">
      <c r="N215" s="20"/>
    </row>
    <row r="216" spans="14:14" ht="29.25" customHeight="1" x14ac:dyDescent="0.2">
      <c r="N216" s="20"/>
    </row>
    <row r="217" spans="14:14" ht="29.25" customHeight="1" x14ac:dyDescent="0.2">
      <c r="N217" s="20"/>
    </row>
    <row r="218" spans="14:14" ht="29.25" customHeight="1" x14ac:dyDescent="0.2">
      <c r="N218" s="20"/>
    </row>
    <row r="219" spans="14:14" ht="29.25" customHeight="1" x14ac:dyDescent="0.2">
      <c r="N219" s="20"/>
    </row>
    <row r="220" spans="14:14" ht="29.25" customHeight="1" x14ac:dyDescent="0.2">
      <c r="N220" s="20"/>
    </row>
    <row r="221" spans="14:14" ht="29.25" customHeight="1" x14ac:dyDescent="0.2">
      <c r="N221" s="20"/>
    </row>
    <row r="222" spans="14:14" ht="29.25" customHeight="1" x14ac:dyDescent="0.2">
      <c r="N222" s="20"/>
    </row>
    <row r="223" spans="14:14" ht="29.25" customHeight="1" x14ac:dyDescent="0.2">
      <c r="N223" s="20"/>
    </row>
    <row r="224" spans="14:14" ht="29.25" customHeight="1" x14ac:dyDescent="0.2">
      <c r="N224" s="20"/>
    </row>
    <row r="225" spans="14:14" ht="29.25" customHeight="1" x14ac:dyDescent="0.2">
      <c r="N225" s="20"/>
    </row>
    <row r="226" spans="14:14" ht="29.25" customHeight="1" x14ac:dyDescent="0.2">
      <c r="N226" s="20"/>
    </row>
    <row r="227" spans="14:14" ht="29.25" customHeight="1" x14ac:dyDescent="0.2">
      <c r="N227" s="20"/>
    </row>
    <row r="228" spans="14:14" ht="29.25" customHeight="1" x14ac:dyDescent="0.2">
      <c r="N228" s="20"/>
    </row>
    <row r="229" spans="14:14" ht="29.25" customHeight="1" x14ac:dyDescent="0.2">
      <c r="N229" s="20"/>
    </row>
    <row r="230" spans="14:14" ht="29.25" customHeight="1" x14ac:dyDescent="0.2">
      <c r="N230" s="20"/>
    </row>
    <row r="231" spans="14:14" ht="29.25" customHeight="1" x14ac:dyDescent="0.2">
      <c r="N231" s="20"/>
    </row>
    <row r="232" spans="14:14" ht="29.25" customHeight="1" x14ac:dyDescent="0.2">
      <c r="N232" s="20"/>
    </row>
    <row r="233" spans="14:14" ht="29.25" customHeight="1" x14ac:dyDescent="0.2">
      <c r="N233" s="20"/>
    </row>
    <row r="234" spans="14:14" ht="29.25" customHeight="1" x14ac:dyDescent="0.2">
      <c r="N234" s="20"/>
    </row>
    <row r="235" spans="14:14" ht="29.25" customHeight="1" x14ac:dyDescent="0.2">
      <c r="N235" s="20"/>
    </row>
    <row r="236" spans="14:14" ht="29.25" customHeight="1" x14ac:dyDescent="0.2">
      <c r="N236" s="20"/>
    </row>
    <row r="237" spans="14:14" ht="29.25" customHeight="1" x14ac:dyDescent="0.2">
      <c r="N237" s="20"/>
    </row>
    <row r="238" spans="14:14" ht="29.25" customHeight="1" x14ac:dyDescent="0.2">
      <c r="N238" s="20"/>
    </row>
    <row r="239" spans="14:14" ht="29.25" customHeight="1" x14ac:dyDescent="0.2">
      <c r="N239" s="20"/>
    </row>
    <row r="240" spans="14:14" ht="29.25" customHeight="1" x14ac:dyDescent="0.2">
      <c r="N240" s="20"/>
    </row>
    <row r="241" spans="14:14" ht="29.25" customHeight="1" x14ac:dyDescent="0.2">
      <c r="N241" s="20"/>
    </row>
    <row r="242" spans="14:14" ht="29.25" customHeight="1" x14ac:dyDescent="0.2">
      <c r="N242" s="20"/>
    </row>
    <row r="243" spans="14:14" ht="29.25" customHeight="1" x14ac:dyDescent="0.2">
      <c r="N243" s="20"/>
    </row>
    <row r="244" spans="14:14" ht="29.25" customHeight="1" x14ac:dyDescent="0.2">
      <c r="N244" s="20"/>
    </row>
    <row r="245" spans="14:14" ht="29.25" customHeight="1" x14ac:dyDescent="0.2">
      <c r="N245" s="20"/>
    </row>
    <row r="246" spans="14:14" ht="29.25" customHeight="1" x14ac:dyDescent="0.2">
      <c r="N246" s="20"/>
    </row>
    <row r="247" spans="14:14" ht="29.25" customHeight="1" x14ac:dyDescent="0.2">
      <c r="N247" s="20"/>
    </row>
    <row r="248" spans="14:14" ht="29.25" customHeight="1" x14ac:dyDescent="0.2">
      <c r="N248" s="20"/>
    </row>
    <row r="249" spans="14:14" ht="29.25" customHeight="1" x14ac:dyDescent="0.2">
      <c r="N249" s="20"/>
    </row>
    <row r="250" spans="14:14" ht="29.25" customHeight="1" x14ac:dyDescent="0.2">
      <c r="N250" s="20"/>
    </row>
    <row r="251" spans="14:14" ht="29.25" customHeight="1" x14ac:dyDescent="0.2">
      <c r="N251" s="20"/>
    </row>
    <row r="252" spans="14:14" ht="29.25" customHeight="1" x14ac:dyDescent="0.2">
      <c r="N252" s="20"/>
    </row>
    <row r="253" spans="14:14" ht="29.25" customHeight="1" x14ac:dyDescent="0.2">
      <c r="N253" s="20"/>
    </row>
    <row r="254" spans="14:14" ht="29.25" customHeight="1" x14ac:dyDescent="0.2">
      <c r="N254" s="20"/>
    </row>
    <row r="255" spans="14:14" ht="29.25" customHeight="1" x14ac:dyDescent="0.2">
      <c r="N255" s="20"/>
    </row>
    <row r="256" spans="14:14" ht="29.25" customHeight="1" x14ac:dyDescent="0.2">
      <c r="N256" s="20"/>
    </row>
    <row r="257" spans="14:14" ht="29.25" customHeight="1" x14ac:dyDescent="0.2">
      <c r="N257" s="20"/>
    </row>
    <row r="258" spans="14:14" ht="29.25" customHeight="1" x14ac:dyDescent="0.2">
      <c r="N258" s="20"/>
    </row>
    <row r="259" spans="14:14" ht="29.25" customHeight="1" x14ac:dyDescent="0.2">
      <c r="N259" s="20"/>
    </row>
    <row r="260" spans="14:14" ht="29.25" customHeight="1" x14ac:dyDescent="0.2">
      <c r="N260" s="20"/>
    </row>
    <row r="261" spans="14:14" ht="29.25" customHeight="1" x14ac:dyDescent="0.2">
      <c r="N261" s="20"/>
    </row>
    <row r="262" spans="14:14" ht="29.25" customHeight="1" x14ac:dyDescent="0.2">
      <c r="N262" s="20"/>
    </row>
    <row r="263" spans="14:14" ht="29.25" customHeight="1" x14ac:dyDescent="0.2">
      <c r="N263" s="20"/>
    </row>
    <row r="264" spans="14:14" ht="29.25" customHeight="1" x14ac:dyDescent="0.2">
      <c r="N264" s="20"/>
    </row>
    <row r="265" spans="14:14" ht="29.25" customHeight="1" x14ac:dyDescent="0.2">
      <c r="N265" s="20"/>
    </row>
    <row r="266" spans="14:14" ht="29.25" customHeight="1" x14ac:dyDescent="0.2">
      <c r="N266" s="20"/>
    </row>
    <row r="267" spans="14:14" ht="29.25" customHeight="1" x14ac:dyDescent="0.2">
      <c r="N267" s="20"/>
    </row>
    <row r="268" spans="14:14" ht="29.25" customHeight="1" x14ac:dyDescent="0.2">
      <c r="N268" s="20"/>
    </row>
    <row r="269" spans="14:14" ht="29.25" customHeight="1" x14ac:dyDescent="0.2">
      <c r="N269" s="20"/>
    </row>
    <row r="270" spans="14:14" ht="29.25" customHeight="1" x14ac:dyDescent="0.2">
      <c r="N270" s="20"/>
    </row>
    <row r="271" spans="14:14" ht="29.25" customHeight="1" x14ac:dyDescent="0.2">
      <c r="N271" s="20"/>
    </row>
    <row r="272" spans="14:14" ht="29.25" customHeight="1" x14ac:dyDescent="0.2">
      <c r="N272" s="20"/>
    </row>
    <row r="273" spans="14:14" ht="29.25" customHeight="1" x14ac:dyDescent="0.2">
      <c r="N273" s="20"/>
    </row>
    <row r="274" spans="14:14" ht="29.25" customHeight="1" x14ac:dyDescent="0.2">
      <c r="N274" s="20"/>
    </row>
    <row r="275" spans="14:14" ht="29.25" customHeight="1" x14ac:dyDescent="0.2">
      <c r="N275" s="20"/>
    </row>
    <row r="276" spans="14:14" ht="29.25" customHeight="1" x14ac:dyDescent="0.2">
      <c r="N276" s="20"/>
    </row>
    <row r="277" spans="14:14" ht="29.25" customHeight="1" x14ac:dyDescent="0.2">
      <c r="N277" s="20"/>
    </row>
    <row r="278" spans="14:14" ht="29.25" customHeight="1" x14ac:dyDescent="0.2">
      <c r="N278" s="20"/>
    </row>
    <row r="279" spans="14:14" ht="29.25" customHeight="1" x14ac:dyDescent="0.2">
      <c r="N279" s="20"/>
    </row>
    <row r="280" spans="14:14" ht="29.25" customHeight="1" x14ac:dyDescent="0.2">
      <c r="N280" s="20"/>
    </row>
    <row r="281" spans="14:14" ht="29.25" customHeight="1" x14ac:dyDescent="0.2">
      <c r="N281" s="20"/>
    </row>
    <row r="282" spans="14:14" ht="29.25" customHeight="1" x14ac:dyDescent="0.2">
      <c r="N282" s="20"/>
    </row>
    <row r="283" spans="14:14" ht="29.25" customHeight="1" x14ac:dyDescent="0.2">
      <c r="N283" s="20"/>
    </row>
    <row r="284" spans="14:14" ht="29.25" customHeight="1" x14ac:dyDescent="0.2">
      <c r="N284" s="20"/>
    </row>
    <row r="285" spans="14:14" ht="29.25" customHeight="1" x14ac:dyDescent="0.2">
      <c r="N285" s="20"/>
    </row>
    <row r="286" spans="14:14" ht="29.25" customHeight="1" x14ac:dyDescent="0.2">
      <c r="N286" s="20"/>
    </row>
    <row r="287" spans="14:14" ht="29.25" customHeight="1" x14ac:dyDescent="0.2">
      <c r="N287" s="20"/>
    </row>
    <row r="288" spans="14:14" ht="29.25" customHeight="1" x14ac:dyDescent="0.2">
      <c r="N288" s="20"/>
    </row>
    <row r="289" spans="14:14" ht="29.25" customHeight="1" x14ac:dyDescent="0.2">
      <c r="N289" s="20"/>
    </row>
    <row r="290" spans="14:14" ht="29.25" customHeight="1" x14ac:dyDescent="0.2">
      <c r="N290" s="20"/>
    </row>
    <row r="291" spans="14:14" ht="29.25" customHeight="1" x14ac:dyDescent="0.2">
      <c r="N291" s="20"/>
    </row>
    <row r="292" spans="14:14" ht="29.25" customHeight="1" x14ac:dyDescent="0.2">
      <c r="N292" s="20"/>
    </row>
    <row r="293" spans="14:14" ht="29.25" customHeight="1" x14ac:dyDescent="0.2">
      <c r="N293" s="20"/>
    </row>
    <row r="294" spans="14:14" ht="29.25" customHeight="1" x14ac:dyDescent="0.2">
      <c r="N294" s="20"/>
    </row>
    <row r="295" spans="14:14" ht="29.25" customHeight="1" x14ac:dyDescent="0.2">
      <c r="N295" s="20"/>
    </row>
    <row r="296" spans="14:14" ht="29.25" customHeight="1" x14ac:dyDescent="0.2">
      <c r="N296" s="20"/>
    </row>
    <row r="297" spans="14:14" ht="29.25" customHeight="1" x14ac:dyDescent="0.2">
      <c r="N297" s="20"/>
    </row>
    <row r="298" spans="14:14" ht="29.25" customHeight="1" x14ac:dyDescent="0.2">
      <c r="N298" s="20"/>
    </row>
    <row r="299" spans="14:14" ht="29.25" customHeight="1" x14ac:dyDescent="0.2">
      <c r="N299" s="20"/>
    </row>
    <row r="300" spans="14:14" ht="29.25" customHeight="1" x14ac:dyDescent="0.2">
      <c r="N300" s="20"/>
    </row>
    <row r="301" spans="14:14" ht="29.25" customHeight="1" x14ac:dyDescent="0.2">
      <c r="N301" s="20"/>
    </row>
    <row r="302" spans="14:14" ht="29.25" customHeight="1" x14ac:dyDescent="0.2">
      <c r="N302" s="20"/>
    </row>
    <row r="303" spans="14:14" ht="29.25" customHeight="1" x14ac:dyDescent="0.2">
      <c r="N303" s="20"/>
    </row>
    <row r="304" spans="14:14" ht="29.25" customHeight="1" x14ac:dyDescent="0.2">
      <c r="N304" s="20"/>
    </row>
    <row r="305" spans="14:14" ht="29.25" customHeight="1" x14ac:dyDescent="0.2">
      <c r="N305" s="20"/>
    </row>
    <row r="306" spans="14:14" ht="29.25" customHeight="1" x14ac:dyDescent="0.2">
      <c r="N306" s="20"/>
    </row>
    <row r="307" spans="14:14" ht="29.25" customHeight="1" x14ac:dyDescent="0.2">
      <c r="N307" s="20"/>
    </row>
    <row r="308" spans="14:14" ht="29.25" customHeight="1" x14ac:dyDescent="0.2">
      <c r="N308" s="20"/>
    </row>
    <row r="309" spans="14:14" ht="29.25" customHeight="1" x14ac:dyDescent="0.2">
      <c r="N309" s="20"/>
    </row>
    <row r="310" spans="14:14" ht="29.25" customHeight="1" x14ac:dyDescent="0.2">
      <c r="N310" s="20"/>
    </row>
    <row r="311" spans="14:14" ht="29.25" customHeight="1" x14ac:dyDescent="0.2">
      <c r="N311" s="20"/>
    </row>
    <row r="312" spans="14:14" ht="29.25" customHeight="1" x14ac:dyDescent="0.2">
      <c r="N312" s="20"/>
    </row>
    <row r="313" spans="14:14" ht="29.25" customHeight="1" x14ac:dyDescent="0.2">
      <c r="N313" s="20"/>
    </row>
    <row r="314" spans="14:14" ht="29.25" customHeight="1" x14ac:dyDescent="0.2">
      <c r="N314" s="20"/>
    </row>
    <row r="315" spans="14:14" ht="29.25" customHeight="1" x14ac:dyDescent="0.2">
      <c r="N315" s="20"/>
    </row>
    <row r="316" spans="14:14" ht="29.25" customHeight="1" x14ac:dyDescent="0.2">
      <c r="N316" s="20"/>
    </row>
    <row r="317" spans="14:14" ht="29.25" customHeight="1" x14ac:dyDescent="0.2">
      <c r="N317" s="20"/>
    </row>
    <row r="318" spans="14:14" ht="29.25" customHeight="1" x14ac:dyDescent="0.2">
      <c r="N318" s="20"/>
    </row>
    <row r="319" spans="14:14" ht="29.25" customHeight="1" x14ac:dyDescent="0.2">
      <c r="N319" s="20"/>
    </row>
    <row r="320" spans="14:14" ht="29.25" customHeight="1" x14ac:dyDescent="0.2">
      <c r="N320" s="20"/>
    </row>
    <row r="321" spans="14:14" ht="29.25" customHeight="1" x14ac:dyDescent="0.2">
      <c r="N321" s="20"/>
    </row>
    <row r="322" spans="14:14" ht="29.25" customHeight="1" x14ac:dyDescent="0.2">
      <c r="N322" s="20"/>
    </row>
    <row r="323" spans="14:14" ht="29.25" customHeight="1" x14ac:dyDescent="0.2">
      <c r="N323" s="20"/>
    </row>
    <row r="324" spans="14:14" ht="29.25" customHeight="1" x14ac:dyDescent="0.2">
      <c r="N324" s="20"/>
    </row>
    <row r="325" spans="14:14" ht="29.25" customHeight="1" x14ac:dyDescent="0.2">
      <c r="N325" s="20"/>
    </row>
    <row r="326" spans="14:14" ht="29.25" customHeight="1" x14ac:dyDescent="0.2">
      <c r="N326" s="20"/>
    </row>
    <row r="327" spans="14:14" ht="29.25" customHeight="1" x14ac:dyDescent="0.2">
      <c r="N327" s="20"/>
    </row>
    <row r="328" spans="14:14" ht="29.25" customHeight="1" x14ac:dyDescent="0.2">
      <c r="N328" s="20"/>
    </row>
    <row r="329" spans="14:14" ht="29.25" customHeight="1" x14ac:dyDescent="0.2">
      <c r="N329" s="20"/>
    </row>
    <row r="330" spans="14:14" ht="29.25" customHeight="1" x14ac:dyDescent="0.2">
      <c r="N330" s="20"/>
    </row>
    <row r="331" spans="14:14" ht="29.25" customHeight="1" x14ac:dyDescent="0.2">
      <c r="N331" s="20"/>
    </row>
    <row r="332" spans="14:14" ht="29.25" customHeight="1" x14ac:dyDescent="0.2">
      <c r="N332" s="20"/>
    </row>
    <row r="333" spans="14:14" ht="29.25" customHeight="1" x14ac:dyDescent="0.2">
      <c r="N333" s="20"/>
    </row>
    <row r="334" spans="14:14" ht="29.25" customHeight="1" x14ac:dyDescent="0.2">
      <c r="N334" s="20"/>
    </row>
    <row r="335" spans="14:14" ht="29.25" customHeight="1" x14ac:dyDescent="0.2">
      <c r="N335" s="20"/>
    </row>
    <row r="336" spans="14:14" ht="29.25" customHeight="1" x14ac:dyDescent="0.2">
      <c r="N336" s="20"/>
    </row>
    <row r="337" spans="14:14" ht="29.25" customHeight="1" x14ac:dyDescent="0.2">
      <c r="N337" s="20"/>
    </row>
    <row r="338" spans="14:14" ht="29.25" customHeight="1" x14ac:dyDescent="0.2">
      <c r="N338" s="20"/>
    </row>
    <row r="339" spans="14:14" ht="29.25" customHeight="1" x14ac:dyDescent="0.2">
      <c r="N339" s="20"/>
    </row>
    <row r="340" spans="14:14" ht="29.25" customHeight="1" x14ac:dyDescent="0.2">
      <c r="N340" s="20"/>
    </row>
    <row r="341" spans="14:14" ht="29.25" customHeight="1" x14ac:dyDescent="0.2">
      <c r="N341" s="20"/>
    </row>
    <row r="342" spans="14:14" ht="29.25" customHeight="1" x14ac:dyDescent="0.2">
      <c r="N342" s="20"/>
    </row>
    <row r="343" spans="14:14" ht="29.25" customHeight="1" x14ac:dyDescent="0.2">
      <c r="N343" s="20"/>
    </row>
    <row r="344" spans="14:14" ht="29.25" customHeight="1" x14ac:dyDescent="0.2">
      <c r="N344" s="20"/>
    </row>
    <row r="345" spans="14:14" ht="29.25" customHeight="1" x14ac:dyDescent="0.2">
      <c r="N345" s="20"/>
    </row>
    <row r="346" spans="14:14" ht="29.25" customHeight="1" x14ac:dyDescent="0.2">
      <c r="N346" s="20"/>
    </row>
    <row r="347" spans="14:14" ht="29.25" customHeight="1" x14ac:dyDescent="0.2">
      <c r="N347" s="20"/>
    </row>
    <row r="348" spans="14:14" ht="29.25" customHeight="1" x14ac:dyDescent="0.2">
      <c r="N348" s="20"/>
    </row>
    <row r="349" spans="14:14" ht="29.25" customHeight="1" x14ac:dyDescent="0.2">
      <c r="N349" s="20"/>
    </row>
    <row r="350" spans="14:14" ht="29.25" customHeight="1" x14ac:dyDescent="0.2">
      <c r="N350" s="20"/>
    </row>
    <row r="351" spans="14:14" ht="29.25" customHeight="1" x14ac:dyDescent="0.2">
      <c r="N351" s="20"/>
    </row>
    <row r="352" spans="14:14" ht="29.25" customHeight="1" x14ac:dyDescent="0.2">
      <c r="N352" s="20"/>
    </row>
    <row r="353" spans="14:14" ht="29.25" customHeight="1" x14ac:dyDescent="0.2">
      <c r="N353" s="20"/>
    </row>
    <row r="354" spans="14:14" ht="29.25" customHeight="1" x14ac:dyDescent="0.2">
      <c r="N354" s="20"/>
    </row>
    <row r="355" spans="14:14" ht="29.25" customHeight="1" x14ac:dyDescent="0.2">
      <c r="N355" s="20"/>
    </row>
    <row r="356" spans="14:14" ht="29.25" customHeight="1" x14ac:dyDescent="0.2">
      <c r="N356" s="20"/>
    </row>
    <row r="357" spans="14:14" ht="29.25" customHeight="1" x14ac:dyDescent="0.2">
      <c r="N357" s="20"/>
    </row>
    <row r="358" spans="14:14" ht="29.25" customHeight="1" x14ac:dyDescent="0.2">
      <c r="N358" s="20"/>
    </row>
    <row r="359" spans="14:14" ht="29.25" customHeight="1" x14ac:dyDescent="0.2">
      <c r="N359" s="20"/>
    </row>
    <row r="360" spans="14:14" ht="29.25" customHeight="1" x14ac:dyDescent="0.2">
      <c r="N360" s="20"/>
    </row>
    <row r="361" spans="14:14" ht="29.25" customHeight="1" x14ac:dyDescent="0.2">
      <c r="N361" s="20"/>
    </row>
    <row r="362" spans="14:14" ht="29.25" customHeight="1" x14ac:dyDescent="0.2">
      <c r="N362" s="20"/>
    </row>
    <row r="363" spans="14:14" ht="29.25" customHeight="1" x14ac:dyDescent="0.2">
      <c r="N363" s="20"/>
    </row>
    <row r="364" spans="14:14" ht="29.25" customHeight="1" x14ac:dyDescent="0.2">
      <c r="N364" s="20"/>
    </row>
    <row r="365" spans="14:14" ht="29.25" customHeight="1" x14ac:dyDescent="0.2">
      <c r="N365" s="20"/>
    </row>
    <row r="366" spans="14:14" ht="29.25" customHeight="1" x14ac:dyDescent="0.2">
      <c r="N366" s="20"/>
    </row>
    <row r="367" spans="14:14" ht="29.25" customHeight="1" x14ac:dyDescent="0.2">
      <c r="N367" s="20"/>
    </row>
    <row r="368" spans="14:14" ht="29.25" customHeight="1" x14ac:dyDescent="0.2">
      <c r="N368" s="20"/>
    </row>
    <row r="369" spans="14:14" ht="29.25" customHeight="1" x14ac:dyDescent="0.2">
      <c r="N369" s="20"/>
    </row>
    <row r="370" spans="14:14" ht="29.25" customHeight="1" x14ac:dyDescent="0.2">
      <c r="N370" s="20"/>
    </row>
    <row r="371" spans="14:14" ht="29.25" customHeight="1" x14ac:dyDescent="0.2">
      <c r="N371" s="20"/>
    </row>
    <row r="372" spans="14:14" ht="29.25" customHeight="1" x14ac:dyDescent="0.2">
      <c r="N372" s="20"/>
    </row>
    <row r="373" spans="14:14" ht="29.25" customHeight="1" x14ac:dyDescent="0.2">
      <c r="N373" s="20"/>
    </row>
    <row r="374" spans="14:14" ht="29.25" customHeight="1" x14ac:dyDescent="0.2">
      <c r="N374" s="20"/>
    </row>
    <row r="375" spans="14:14" ht="29.25" customHeight="1" x14ac:dyDescent="0.2">
      <c r="N375" s="20"/>
    </row>
    <row r="376" spans="14:14" ht="29.25" customHeight="1" x14ac:dyDescent="0.2">
      <c r="N376" s="20"/>
    </row>
    <row r="377" spans="14:14" ht="29.25" customHeight="1" x14ac:dyDescent="0.2">
      <c r="N377" s="20"/>
    </row>
    <row r="378" spans="14:14" ht="29.25" customHeight="1" x14ac:dyDescent="0.2">
      <c r="N378" s="20"/>
    </row>
    <row r="379" spans="14:14" ht="29.25" customHeight="1" x14ac:dyDescent="0.2">
      <c r="N379" s="20"/>
    </row>
    <row r="380" spans="14:14" ht="29.25" customHeight="1" x14ac:dyDescent="0.2">
      <c r="N380" s="20"/>
    </row>
    <row r="381" spans="14:14" ht="29.25" customHeight="1" x14ac:dyDescent="0.2">
      <c r="N381" s="20"/>
    </row>
    <row r="382" spans="14:14" ht="29.25" customHeight="1" x14ac:dyDescent="0.2">
      <c r="N382" s="20"/>
    </row>
    <row r="383" spans="14:14" ht="29.25" customHeight="1" x14ac:dyDescent="0.2">
      <c r="N383" s="20"/>
    </row>
    <row r="384" spans="14:14" ht="29.25" customHeight="1" x14ac:dyDescent="0.2">
      <c r="N384" s="20"/>
    </row>
    <row r="385" spans="14:14" ht="29.25" customHeight="1" x14ac:dyDescent="0.2">
      <c r="N385" s="20"/>
    </row>
    <row r="386" spans="14:14" ht="29.25" customHeight="1" x14ac:dyDescent="0.2">
      <c r="N386" s="20"/>
    </row>
    <row r="387" spans="14:14" ht="29.25" customHeight="1" x14ac:dyDescent="0.2">
      <c r="N387" s="20"/>
    </row>
    <row r="388" spans="14:14" ht="29.25" customHeight="1" x14ac:dyDescent="0.2">
      <c r="N388" s="20"/>
    </row>
    <row r="389" spans="14:14" ht="29.25" customHeight="1" x14ac:dyDescent="0.2">
      <c r="N389" s="20"/>
    </row>
    <row r="390" spans="14:14" ht="29.25" customHeight="1" x14ac:dyDescent="0.2">
      <c r="N390" s="20"/>
    </row>
    <row r="391" spans="14:14" ht="29.25" customHeight="1" x14ac:dyDescent="0.2">
      <c r="N391" s="20"/>
    </row>
    <row r="392" spans="14:14" ht="29.25" customHeight="1" x14ac:dyDescent="0.2">
      <c r="N392" s="20"/>
    </row>
    <row r="393" spans="14:14" ht="29.25" customHeight="1" x14ac:dyDescent="0.2">
      <c r="N393" s="20"/>
    </row>
    <row r="394" spans="14:14" ht="29.25" customHeight="1" x14ac:dyDescent="0.2">
      <c r="N394" s="20"/>
    </row>
    <row r="395" spans="14:14" ht="29.25" customHeight="1" x14ac:dyDescent="0.2">
      <c r="N395" s="20"/>
    </row>
    <row r="396" spans="14:14" ht="29.25" customHeight="1" x14ac:dyDescent="0.2">
      <c r="N396" s="20"/>
    </row>
    <row r="397" spans="14:14" ht="29.25" customHeight="1" x14ac:dyDescent="0.2">
      <c r="N397" s="20"/>
    </row>
    <row r="398" spans="14:14" ht="29.25" customHeight="1" x14ac:dyDescent="0.2">
      <c r="N398" s="20"/>
    </row>
    <row r="399" spans="14:14" ht="29.25" customHeight="1" x14ac:dyDescent="0.2">
      <c r="N399" s="20"/>
    </row>
    <row r="400" spans="14:14" ht="29.25" customHeight="1" x14ac:dyDescent="0.2">
      <c r="N400" s="20"/>
    </row>
    <row r="401" spans="14:14" ht="29.25" customHeight="1" x14ac:dyDescent="0.2">
      <c r="N401" s="20"/>
    </row>
    <row r="402" spans="14:14" ht="29.25" customHeight="1" x14ac:dyDescent="0.2">
      <c r="N402" s="20"/>
    </row>
    <row r="403" spans="14:14" ht="29.25" customHeight="1" x14ac:dyDescent="0.2">
      <c r="N403" s="20"/>
    </row>
    <row r="404" spans="14:14" ht="29.25" customHeight="1" x14ac:dyDescent="0.2">
      <c r="N404" s="20"/>
    </row>
    <row r="405" spans="14:14" ht="29.25" customHeight="1" x14ac:dyDescent="0.2">
      <c r="N405" s="20"/>
    </row>
    <row r="406" spans="14:14" ht="29.25" customHeight="1" x14ac:dyDescent="0.2">
      <c r="N406" s="20"/>
    </row>
    <row r="407" spans="14:14" ht="29.25" customHeight="1" x14ac:dyDescent="0.2">
      <c r="N407" s="20"/>
    </row>
    <row r="408" spans="14:14" ht="29.25" customHeight="1" x14ac:dyDescent="0.2">
      <c r="N408" s="20"/>
    </row>
    <row r="409" spans="14:14" ht="29.25" customHeight="1" x14ac:dyDescent="0.2">
      <c r="N409" s="20"/>
    </row>
    <row r="410" spans="14:14" ht="29.25" customHeight="1" x14ac:dyDescent="0.2">
      <c r="N410" s="20"/>
    </row>
    <row r="411" spans="14:14" ht="29.25" customHeight="1" x14ac:dyDescent="0.2">
      <c r="N411" s="20"/>
    </row>
    <row r="412" spans="14:14" ht="29.25" customHeight="1" x14ac:dyDescent="0.2">
      <c r="N412" s="20"/>
    </row>
    <row r="413" spans="14:14" ht="29.25" customHeight="1" x14ac:dyDescent="0.2">
      <c r="N413" s="20"/>
    </row>
    <row r="414" spans="14:14" ht="29.25" customHeight="1" x14ac:dyDescent="0.2">
      <c r="N414" s="20"/>
    </row>
    <row r="415" spans="14:14" ht="29.25" customHeight="1" x14ac:dyDescent="0.2">
      <c r="N415" s="20"/>
    </row>
    <row r="416" spans="14:14" ht="29.25" customHeight="1" x14ac:dyDescent="0.2">
      <c r="N416" s="20"/>
    </row>
    <row r="417" spans="14:14" ht="29.25" customHeight="1" x14ac:dyDescent="0.2">
      <c r="N417" s="20"/>
    </row>
    <row r="418" spans="14:14" ht="29.25" customHeight="1" x14ac:dyDescent="0.2">
      <c r="N418" s="20"/>
    </row>
    <row r="419" spans="14:14" ht="29.25" customHeight="1" x14ac:dyDescent="0.2">
      <c r="N419" s="20"/>
    </row>
    <row r="420" spans="14:14" ht="29.25" customHeight="1" x14ac:dyDescent="0.2">
      <c r="N420" s="20"/>
    </row>
    <row r="421" spans="14:14" ht="29.25" customHeight="1" x14ac:dyDescent="0.2">
      <c r="N421" s="20"/>
    </row>
    <row r="422" spans="14:14" ht="29.25" customHeight="1" x14ac:dyDescent="0.2">
      <c r="N422" s="20"/>
    </row>
    <row r="423" spans="14:14" ht="29.25" customHeight="1" x14ac:dyDescent="0.2">
      <c r="N423" s="20"/>
    </row>
    <row r="424" spans="14:14" ht="29.25" customHeight="1" x14ac:dyDescent="0.2">
      <c r="N424" s="20"/>
    </row>
    <row r="425" spans="14:14" ht="29.25" customHeight="1" x14ac:dyDescent="0.2">
      <c r="N425" s="20"/>
    </row>
    <row r="426" spans="14:14" ht="29.25" customHeight="1" x14ac:dyDescent="0.2">
      <c r="N426" s="20"/>
    </row>
    <row r="427" spans="14:14" ht="29.25" customHeight="1" x14ac:dyDescent="0.2">
      <c r="N427" s="20"/>
    </row>
    <row r="428" spans="14:14" ht="29.25" customHeight="1" x14ac:dyDescent="0.2">
      <c r="N428" s="20"/>
    </row>
    <row r="429" spans="14:14" ht="29.25" customHeight="1" x14ac:dyDescent="0.2">
      <c r="N429" s="20"/>
    </row>
    <row r="430" spans="14:14" ht="29.25" customHeight="1" x14ac:dyDescent="0.2">
      <c r="N430" s="20"/>
    </row>
    <row r="431" spans="14:14" ht="29.25" customHeight="1" x14ac:dyDescent="0.2">
      <c r="N431" s="20"/>
    </row>
    <row r="432" spans="14:14" ht="29.25" customHeight="1" x14ac:dyDescent="0.2">
      <c r="N432" s="20"/>
    </row>
    <row r="433" spans="14:14" ht="29.25" customHeight="1" x14ac:dyDescent="0.2">
      <c r="N433" s="20"/>
    </row>
    <row r="434" spans="14:14" ht="29.25" customHeight="1" x14ac:dyDescent="0.2">
      <c r="N434" s="20"/>
    </row>
    <row r="435" spans="14:14" ht="29.25" customHeight="1" x14ac:dyDescent="0.2">
      <c r="N435" s="20"/>
    </row>
    <row r="436" spans="14:14" ht="29.25" customHeight="1" x14ac:dyDescent="0.2">
      <c r="N436" s="20"/>
    </row>
    <row r="437" spans="14:14" ht="29.25" customHeight="1" x14ac:dyDescent="0.2">
      <c r="N437" s="20"/>
    </row>
    <row r="438" spans="14:14" ht="29.25" customHeight="1" x14ac:dyDescent="0.2">
      <c r="N438" s="20"/>
    </row>
    <row r="439" spans="14:14" ht="29.25" customHeight="1" x14ac:dyDescent="0.2">
      <c r="N439" s="20"/>
    </row>
    <row r="440" spans="14:14" ht="29.25" customHeight="1" x14ac:dyDescent="0.2">
      <c r="N440" s="20"/>
    </row>
    <row r="441" spans="14:14" ht="29.25" customHeight="1" x14ac:dyDescent="0.2">
      <c r="N441" s="20"/>
    </row>
    <row r="442" spans="14:14" ht="29.25" customHeight="1" x14ac:dyDescent="0.2">
      <c r="N442" s="20"/>
    </row>
    <row r="443" spans="14:14" ht="29.25" customHeight="1" x14ac:dyDescent="0.2">
      <c r="N443" s="20"/>
    </row>
    <row r="444" spans="14:14" ht="29.25" customHeight="1" x14ac:dyDescent="0.2">
      <c r="N444" s="20"/>
    </row>
    <row r="445" spans="14:14" ht="29.25" customHeight="1" x14ac:dyDescent="0.2">
      <c r="N445" s="20"/>
    </row>
    <row r="446" spans="14:14" ht="29.25" customHeight="1" x14ac:dyDescent="0.2">
      <c r="N446" s="20"/>
    </row>
    <row r="447" spans="14:14" ht="29.25" customHeight="1" x14ac:dyDescent="0.2">
      <c r="N447" s="20"/>
    </row>
    <row r="448" spans="14:14" ht="29.25" customHeight="1" x14ac:dyDescent="0.2">
      <c r="N448" s="20"/>
    </row>
    <row r="449" spans="14:14" ht="29.25" customHeight="1" x14ac:dyDescent="0.2">
      <c r="N449" s="20"/>
    </row>
    <row r="450" spans="14:14" ht="29.25" customHeight="1" x14ac:dyDescent="0.2">
      <c r="N450" s="20"/>
    </row>
    <row r="451" spans="14:14" ht="29.25" customHeight="1" x14ac:dyDescent="0.2">
      <c r="N451" s="20"/>
    </row>
    <row r="452" spans="14:14" ht="29.25" customHeight="1" x14ac:dyDescent="0.2">
      <c r="N452" s="20"/>
    </row>
    <row r="453" spans="14:14" ht="29.25" customHeight="1" x14ac:dyDescent="0.2">
      <c r="N453" s="20"/>
    </row>
    <row r="454" spans="14:14" ht="29.25" customHeight="1" x14ac:dyDescent="0.2">
      <c r="N454" s="20"/>
    </row>
    <row r="455" spans="14:14" ht="29.25" customHeight="1" x14ac:dyDescent="0.2">
      <c r="N455" s="20"/>
    </row>
    <row r="456" spans="14:14" ht="29.25" customHeight="1" x14ac:dyDescent="0.2">
      <c r="N456" s="20"/>
    </row>
  </sheetData>
  <mergeCells count="11">
    <mergeCell ref="D15:E15"/>
    <mergeCell ref="B15:C15"/>
    <mergeCell ref="B3:B4"/>
    <mergeCell ref="B8:B12"/>
    <mergeCell ref="D3:E3"/>
    <mergeCell ref="D13:E13"/>
    <mergeCell ref="D7:E7"/>
    <mergeCell ref="D6:E6"/>
    <mergeCell ref="D5:E5"/>
    <mergeCell ref="D4:E4"/>
    <mergeCell ref="D14:E14"/>
  </mergeCells>
  <phoneticPr fontId="2"/>
  <dataValidations count="2">
    <dataValidation type="whole" operator="greaterThan" allowBlank="1" showInputMessage="1" showErrorMessage="1" errorTitle="入力エラー" error="着工日より前の日付になっています" sqref="D12" xr:uid="{00000000-0002-0000-0100-000000000000}">
      <formula1>D8</formula1>
    </dataValidation>
    <dataValidation type="whole" operator="greaterThan" allowBlank="1" showInputMessage="1" showErrorMessage="1" errorTitle="入力エラー" error="着工日より前の日付になっています" sqref="D10" xr:uid="{00000000-0002-0000-0100-000001000000}">
      <formula1>D8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リスト!$F$2:$F$3</xm:f>
          </x14:formula1>
          <xm:sqref>D15:E15</xm:sqref>
        </x14:dataValidation>
        <x14:dataValidation type="list" allowBlank="1" showInputMessage="1" showErrorMessage="1" xr:uid="{00000000-0002-0000-0100-000003000000}">
          <x14:formula1>
            <xm:f>リスト!$E$2:$E$3</xm:f>
          </x14:formula1>
          <xm:sqref>D14:E14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8"/>
  <sheetViews>
    <sheetView workbookViewId="0">
      <selection activeCell="B1" sqref="B1:B7"/>
    </sheetView>
  </sheetViews>
  <sheetFormatPr defaultRowHeight="13" x14ac:dyDescent="0.2"/>
  <cols>
    <col min="1" max="2" width="13.6328125" customWidth="1"/>
    <col min="3" max="3" width="19.90625" customWidth="1"/>
    <col min="5" max="5" width="12.36328125" bestFit="1" customWidth="1"/>
    <col min="6" max="6" width="12" customWidth="1"/>
  </cols>
  <sheetData>
    <row r="1" spans="1:6" x14ac:dyDescent="0.2">
      <c r="A1" s="3" t="s">
        <v>235</v>
      </c>
      <c r="B1" s="3" t="s">
        <v>250</v>
      </c>
      <c r="C1" s="4" t="s">
        <v>293</v>
      </c>
      <c r="D1" s="4" t="s">
        <v>263</v>
      </c>
      <c r="E1" s="4" t="s">
        <v>272</v>
      </c>
      <c r="F1" s="4" t="s">
        <v>265</v>
      </c>
    </row>
    <row r="2" spans="1:6" x14ac:dyDescent="0.2">
      <c r="A2" s="3"/>
      <c r="B2" s="3"/>
      <c r="C2" s="4"/>
      <c r="D2" s="4"/>
      <c r="E2" s="3" t="s">
        <v>273</v>
      </c>
      <c r="F2" s="3" t="s">
        <v>266</v>
      </c>
    </row>
    <row r="3" spans="1:6" x14ac:dyDescent="0.2">
      <c r="A3" s="3" t="s">
        <v>187</v>
      </c>
      <c r="B3" s="3" t="s">
        <v>255</v>
      </c>
      <c r="C3" s="3" t="s">
        <v>233</v>
      </c>
      <c r="D3" s="3" t="s">
        <v>264</v>
      </c>
      <c r="E3" s="3" t="s">
        <v>274</v>
      </c>
      <c r="F3" s="3" t="s">
        <v>267</v>
      </c>
    </row>
    <row r="4" spans="1:6" x14ac:dyDescent="0.2">
      <c r="A4" s="228" t="s">
        <v>246</v>
      </c>
      <c r="B4" s="3" t="s">
        <v>251</v>
      </c>
      <c r="C4" s="3" t="s">
        <v>255</v>
      </c>
      <c r="D4" s="4"/>
    </row>
    <row r="5" spans="1:6" x14ac:dyDescent="0.2">
      <c r="A5" s="228" t="s">
        <v>254</v>
      </c>
      <c r="B5" s="3" t="s">
        <v>252</v>
      </c>
      <c r="C5" s="3" t="s">
        <v>251</v>
      </c>
      <c r="D5" s="4"/>
    </row>
    <row r="6" spans="1:6" x14ac:dyDescent="0.2">
      <c r="A6" s="228" t="s">
        <v>247</v>
      </c>
      <c r="B6" s="3"/>
      <c r="C6" s="3" t="s">
        <v>252</v>
      </c>
      <c r="D6" s="4"/>
    </row>
    <row r="7" spans="1:6" x14ac:dyDescent="0.2">
      <c r="A7" s="228" t="s">
        <v>248</v>
      </c>
      <c r="B7" s="3"/>
      <c r="C7" s="4"/>
      <c r="D7" s="4"/>
    </row>
    <row r="8" spans="1:6" x14ac:dyDescent="0.2"/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105"/>
  <sheetViews>
    <sheetView showGridLines="0" showZeros="0" view="pageBreakPreview" zoomScale="70" zoomScaleNormal="70" zoomScaleSheetLayoutView="70" workbookViewId="0">
      <pane xSplit="6" ySplit="5" topLeftCell="G6" activePane="bottomRight" state="frozen"/>
      <selection activeCell="N53" sqref="N53:V53"/>
      <selection pane="topRight" activeCell="N53" sqref="N53:V53"/>
      <selection pane="bottomLeft" activeCell="N53" sqref="N53:V53"/>
      <selection pane="bottomRight" activeCell="M94" sqref="M94"/>
    </sheetView>
  </sheetViews>
  <sheetFormatPr defaultColWidth="3.6328125" defaultRowHeight="13" x14ac:dyDescent="0.2"/>
  <cols>
    <col min="1" max="1" width="1.36328125" customWidth="1"/>
    <col min="2" max="37" width="6.81640625" customWidth="1"/>
    <col min="38" max="40" width="8.90625" customWidth="1"/>
    <col min="41" max="46" width="8.90625" style="32" customWidth="1"/>
    <col min="47" max="47" width="8.90625" customWidth="1"/>
  </cols>
  <sheetData>
    <row r="1" spans="2:46" ht="19" x14ac:dyDescent="0.2">
      <c r="B1" s="30" t="s">
        <v>59</v>
      </c>
      <c r="J1" s="368"/>
      <c r="K1" s="369"/>
      <c r="L1" s="369"/>
      <c r="M1" s="369"/>
    </row>
    <row r="2" spans="2:46" x14ac:dyDescent="0.2">
      <c r="J2" s="369"/>
      <c r="K2" s="369"/>
      <c r="L2" s="369"/>
      <c r="M2" s="369"/>
      <c r="O2" s="33" t="s">
        <v>128</v>
      </c>
      <c r="X2" s="33" t="s">
        <v>127</v>
      </c>
    </row>
    <row r="3" spans="2:46" x14ac:dyDescent="0.2">
      <c r="B3" s="344" t="s">
        <v>17</v>
      </c>
      <c r="C3" s="344"/>
      <c r="D3" s="344"/>
      <c r="E3" s="329" t="str">
        <f>初期入力!D5</f>
        <v>経営体　○○地区　１工区</v>
      </c>
      <c r="F3" s="329"/>
      <c r="G3" s="329"/>
      <c r="H3" s="329"/>
      <c r="I3" s="329"/>
      <c r="J3" s="329"/>
      <c r="K3" s="329"/>
      <c r="L3" s="329"/>
      <c r="M3" s="329"/>
      <c r="P3" s="335">
        <f>初期入力!F8</f>
        <v>44287</v>
      </c>
      <c r="Q3" s="335"/>
      <c r="R3" s="335"/>
      <c r="S3" s="31" t="s">
        <v>8</v>
      </c>
      <c r="T3" s="335">
        <f>初期入力!F12</f>
        <v>44602</v>
      </c>
      <c r="U3" s="335"/>
      <c r="V3" s="335"/>
      <c r="Y3" s="340" t="s">
        <v>124</v>
      </c>
      <c r="Z3" s="340"/>
      <c r="AA3" s="353">
        <f>初期入力!F9</f>
        <v>44299</v>
      </c>
      <c r="AB3" s="353"/>
      <c r="AC3" s="353"/>
      <c r="AD3" s="31" t="s">
        <v>125</v>
      </c>
      <c r="AE3" s="367" t="s">
        <v>126</v>
      </c>
      <c r="AF3" s="367"/>
      <c r="AG3" s="367"/>
      <c r="AH3" s="353">
        <f>IF(初期入力!F10="",初期入力!F12,初期入力!F10)</f>
        <v>44602</v>
      </c>
      <c r="AI3" s="353"/>
      <c r="AJ3" s="353"/>
      <c r="AO3" s="250"/>
    </row>
    <row r="4" spans="2:46" ht="11.25" customHeight="1" x14ac:dyDescent="0.2">
      <c r="AO4" s="250"/>
    </row>
    <row r="5" spans="2:46" ht="12.75" customHeight="1" x14ac:dyDescent="0.2">
      <c r="B5" s="76"/>
      <c r="C5" s="77"/>
      <c r="D5" s="77"/>
      <c r="E5" s="77"/>
      <c r="F5" s="82"/>
      <c r="G5" s="80">
        <v>1</v>
      </c>
      <c r="H5" s="78">
        <v>2</v>
      </c>
      <c r="I5" s="78">
        <v>3</v>
      </c>
      <c r="J5" s="78">
        <v>4</v>
      </c>
      <c r="K5" s="78">
        <v>5</v>
      </c>
      <c r="L5" s="78">
        <v>6</v>
      </c>
      <c r="M5" s="78">
        <v>7</v>
      </c>
      <c r="N5" s="78">
        <v>8</v>
      </c>
      <c r="O5" s="78">
        <v>9</v>
      </c>
      <c r="P5" s="78">
        <v>10</v>
      </c>
      <c r="Q5" s="78">
        <v>11</v>
      </c>
      <c r="R5" s="78">
        <v>12</v>
      </c>
      <c r="S5" s="78">
        <v>13</v>
      </c>
      <c r="T5" s="78">
        <v>14</v>
      </c>
      <c r="U5" s="78">
        <v>15</v>
      </c>
      <c r="V5" s="78">
        <v>16</v>
      </c>
      <c r="W5" s="78">
        <v>17</v>
      </c>
      <c r="X5" s="78">
        <v>18</v>
      </c>
      <c r="Y5" s="78">
        <v>19</v>
      </c>
      <c r="Z5" s="78">
        <v>20</v>
      </c>
      <c r="AA5" s="78">
        <v>21</v>
      </c>
      <c r="AB5" s="78">
        <v>22</v>
      </c>
      <c r="AC5" s="78">
        <v>23</v>
      </c>
      <c r="AD5" s="78">
        <v>24</v>
      </c>
      <c r="AE5" s="78">
        <v>25</v>
      </c>
      <c r="AF5" s="78">
        <v>26</v>
      </c>
      <c r="AG5" s="78">
        <v>27</v>
      </c>
      <c r="AH5" s="78">
        <v>28</v>
      </c>
      <c r="AI5" s="78">
        <v>29</v>
      </c>
      <c r="AJ5" s="78">
        <v>30</v>
      </c>
      <c r="AK5" s="79">
        <v>31</v>
      </c>
      <c r="AL5" s="144" t="s">
        <v>129</v>
      </c>
      <c r="AM5" t="s">
        <v>150</v>
      </c>
      <c r="AN5" t="s">
        <v>127</v>
      </c>
      <c r="AO5" s="32" t="s">
        <v>234</v>
      </c>
      <c r="AP5" s="32" t="s">
        <v>233</v>
      </c>
      <c r="AQ5" s="32" t="s">
        <v>255</v>
      </c>
      <c r="AR5" s="32" t="s">
        <v>256</v>
      </c>
      <c r="AS5" s="32" t="s">
        <v>257</v>
      </c>
      <c r="AT5" s="32" t="s">
        <v>253</v>
      </c>
    </row>
    <row r="6" spans="2:46" ht="12.75" customHeight="1" x14ac:dyDescent="0.2">
      <c r="B6" s="345" t="str">
        <f>"令和"&amp;IF(初期入力!D3=1,"元",初期入力!D3)&amp;"年"</f>
        <v>令和3年</v>
      </c>
      <c r="C6" s="346"/>
      <c r="D6" s="72" t="s">
        <v>13</v>
      </c>
      <c r="E6" s="73"/>
      <c r="F6" s="83"/>
      <c r="G6" s="81" t="str">
        <f>'旬報(3月)'!D16</f>
        <v>月</v>
      </c>
      <c r="H6" s="74" t="str">
        <f>'旬報(3月)'!D17</f>
        <v>火</v>
      </c>
      <c r="I6" s="74" t="str">
        <f>'旬報(3月)'!D18</f>
        <v>水</v>
      </c>
      <c r="J6" s="74" t="str">
        <f>'旬報(3月)'!D19</f>
        <v>木</v>
      </c>
      <c r="K6" s="74" t="str">
        <f>'旬報(3月)'!D20</f>
        <v>金</v>
      </c>
      <c r="L6" s="74" t="str">
        <f>'旬報(3月)'!D21</f>
        <v>土</v>
      </c>
      <c r="M6" s="74" t="str">
        <f>'旬報(3月)'!D22</f>
        <v>日</v>
      </c>
      <c r="N6" s="74" t="str">
        <f>'旬報(3月)'!D23</f>
        <v>月</v>
      </c>
      <c r="O6" s="74" t="str">
        <f>'旬報(3月)'!D24</f>
        <v>火</v>
      </c>
      <c r="P6" s="74" t="str">
        <f>'旬報(3月)'!D25</f>
        <v>水</v>
      </c>
      <c r="Q6" s="74" t="str">
        <f>'旬報(3月)'!D36</f>
        <v>木</v>
      </c>
      <c r="R6" s="74" t="str">
        <f>'旬報(3月)'!D37</f>
        <v>金</v>
      </c>
      <c r="S6" s="74" t="str">
        <f>'旬報(3月)'!D38</f>
        <v>土</v>
      </c>
      <c r="T6" s="74" t="str">
        <f>'旬報(3月)'!D39</f>
        <v>日</v>
      </c>
      <c r="U6" s="74" t="str">
        <f>'旬報(3月)'!D40</f>
        <v>月</v>
      </c>
      <c r="V6" s="74" t="str">
        <f>'旬報(3月)'!D41</f>
        <v>火</v>
      </c>
      <c r="W6" s="74" t="str">
        <f>'旬報(3月)'!D42</f>
        <v>水</v>
      </c>
      <c r="X6" s="74" t="str">
        <f>'旬報(3月)'!D43</f>
        <v>木</v>
      </c>
      <c r="Y6" s="74" t="str">
        <f>'旬報(3月)'!D44</f>
        <v>金</v>
      </c>
      <c r="Z6" s="74" t="str">
        <f>'旬報(3月)'!D45</f>
        <v>土</v>
      </c>
      <c r="AA6" s="74" t="str">
        <f>'旬報(3月)'!D56</f>
        <v>日</v>
      </c>
      <c r="AB6" s="74" t="str">
        <f>'旬報(3月)'!D57</f>
        <v>月</v>
      </c>
      <c r="AC6" s="74" t="str">
        <f>'旬報(3月)'!D58</f>
        <v>火</v>
      </c>
      <c r="AD6" s="74" t="str">
        <f>'旬報(3月)'!D59</f>
        <v>水</v>
      </c>
      <c r="AE6" s="74" t="str">
        <f>'旬報(3月)'!D60</f>
        <v>木</v>
      </c>
      <c r="AF6" s="74" t="str">
        <f>'旬報(3月)'!D61</f>
        <v>金</v>
      </c>
      <c r="AG6" s="74" t="str">
        <f>'旬報(3月)'!D62</f>
        <v>土</v>
      </c>
      <c r="AH6" s="74" t="str">
        <f>'旬報(3月)'!D63</f>
        <v>日</v>
      </c>
      <c r="AI6" s="74" t="str">
        <f>'旬報(3月)'!D64</f>
        <v>月</v>
      </c>
      <c r="AJ6" s="74" t="str">
        <f>'旬報(3月)'!D65</f>
        <v>火</v>
      </c>
      <c r="AK6" s="75" t="str">
        <f>'旬報(3月)'!D66</f>
        <v>水</v>
      </c>
      <c r="AO6" s="251"/>
    </row>
    <row r="7" spans="2:46" ht="12.75" customHeight="1" x14ac:dyDescent="0.2">
      <c r="B7" s="327">
        <v>3</v>
      </c>
      <c r="C7" s="328" t="s">
        <v>1</v>
      </c>
      <c r="D7" s="60" t="s">
        <v>9</v>
      </c>
      <c r="E7" s="61"/>
      <c r="F7" s="61"/>
      <c r="G7" s="255">
        <f>IF(OR(G9="夏季休暇",G9="余裕期間",G9="工場製作",G9="一時中止",G9="年末年始"),"-",'旬報(3月)'!F$16)</f>
        <v>0</v>
      </c>
      <c r="H7" s="56">
        <f>IF(OR(H9="夏季休暇",H9="余裕期間",H9="工場製作",H9="一時中止",H9="年末年始"),"-",'旬報(3月)'!F$17)</f>
        <v>0</v>
      </c>
      <c r="I7" s="56">
        <f>IF(OR(I9="夏季休暇",I9="余裕期間",I9="工場製作",I9="一時中止",I9="年末年始"),"-",'旬報(3月)'!F$18)</f>
        <v>0</v>
      </c>
      <c r="J7" s="56">
        <f>IF(OR(J9="夏季休暇",J9="余裕期間",J9="工場製作",J9="一時中止",J9="年末年始"),"-",'旬報(3月)'!F$19)</f>
        <v>0</v>
      </c>
      <c r="K7" s="56">
        <f>IF(OR(K9="夏季休暇",K9="余裕期間",K9="工場製作",K9="一時中止",K9="年末年始"),"-",'旬報(3月)'!F$20)</f>
        <v>0</v>
      </c>
      <c r="L7" s="56">
        <f>IF(OR(L9="夏季休暇",L9="余裕期間",L9="工場製作",L9="一時中止",L9="年末年始"),"-",'旬報(3月)'!F$21)</f>
        <v>0</v>
      </c>
      <c r="M7" s="56">
        <f>IF(OR(M9="夏季休暇",M9="余裕期間",M9="工場製作",M9="一時中止",M9="年末年始"),"-",'旬報(3月)'!F$22)</f>
        <v>0</v>
      </c>
      <c r="N7" s="56">
        <f>IF(OR(N9="夏季休暇",N9="余裕期間",N9="工場製作",N9="一時中止",N9="年末年始"),"-",'旬報(3月)'!F$23)</f>
        <v>0</v>
      </c>
      <c r="O7" s="56">
        <f>IF(OR(O9="夏季休暇",O9="余裕期間",O9="工場製作",O9="一時中止",O9="年末年始"),"-",'旬報(3月)'!F$24)</f>
        <v>0</v>
      </c>
      <c r="P7" s="56">
        <f>IF(OR(P9="夏季休暇",P9="余裕期間",P9="工場製作",P9="一時中止",P9="年末年始"),"-",'旬報(3月)'!F$25)</f>
        <v>0</v>
      </c>
      <c r="Q7" s="56">
        <f>IF(OR(Q9="夏季休暇",Q9="余裕期間",Q9="工場製作",Q9="一時中止",Q9="年末年始"),"-",'旬報(3月)'!F$36)</f>
        <v>0</v>
      </c>
      <c r="R7" s="56">
        <f>IF(OR(R9="夏季休暇",R9="余裕期間",R9="工場製作",R9="一時中止",R9="年末年始"),"-",'旬報(3月)'!F$37)</f>
        <v>0</v>
      </c>
      <c r="S7" s="56">
        <f>IF(OR(S9="夏季休暇",S9="余裕期間",S9="工場製作",S9="一時中止",S9="年末年始"),"-",'旬報(3月)'!F$38)</f>
        <v>0</v>
      </c>
      <c r="T7" s="56">
        <f>IF(OR(T9="夏季休暇",T9="余裕期間",T9="工場製作",T9="一時中止",T9="年末年始"),"-",'旬報(3月)'!F$39)</f>
        <v>0</v>
      </c>
      <c r="U7" s="56">
        <f>IF(OR(U9="夏季休暇",U9="余裕期間",U9="工場製作",U9="一時中止",U9="年末年始"),"-",'旬報(3月)'!F$40)</f>
        <v>0</v>
      </c>
      <c r="V7" s="56">
        <f>IF(OR(V9="夏季休暇",V9="余裕期間",V9="工場製作",V9="一時中止",V9="年末年始"),"-",'旬報(3月)'!F$41)</f>
        <v>0</v>
      </c>
      <c r="W7" s="56">
        <f>IF(OR(W9="夏季休暇",W9="余裕期間",W9="工場製作",W9="一時中止",W9="年末年始"),"-",'旬報(3月)'!F$42)</f>
        <v>0</v>
      </c>
      <c r="X7" s="56">
        <f>IF(OR(X9="夏季休暇",X9="余裕期間",X9="工場製作",X9="一時中止",X9="年末年始"),"-",'旬報(3月)'!F$43)</f>
        <v>0</v>
      </c>
      <c r="Y7" s="56">
        <f>IF(OR(Y9="夏季休暇",Y9="余裕期間",Y9="工場製作",Y9="一時中止",Y9="年末年始"),"-",'旬報(3月)'!F$44)</f>
        <v>0</v>
      </c>
      <c r="Z7" s="56">
        <f>IF(OR(Z9="夏季休暇",Z9="余裕期間",Z9="工場製作",Z9="一時中止",Z9="年末年始"),"-",'旬報(3月)'!F$45)</f>
        <v>0</v>
      </c>
      <c r="AA7" s="56">
        <f>IF(OR(AA9="夏季休暇",AA9="余裕期間",AA9="工場製作",AA9="一時中止",AA9="年末年始"),"-",'旬報(3月)'!F$56)</f>
        <v>0</v>
      </c>
      <c r="AB7" s="56">
        <f>IF(OR(AB9="夏季休暇",AB9="余裕期間",AB9="工場製作",AB9="一時中止",AB9="年末年始"),"-",'旬報(3月)'!F$57)</f>
        <v>0</v>
      </c>
      <c r="AC7" s="56">
        <f>IF(OR(AC9="夏季休暇",AC9="余裕期間",AC9="工場製作",AC9="一時中止",AC9="年末年始"),"-",'旬報(3月)'!F$58)</f>
        <v>0</v>
      </c>
      <c r="AD7" s="56">
        <f>IF(OR(AD9="夏季休暇",AD9="余裕期間",AD9="工場製作",AD9="一時中止",AD9="年末年始"),"-",'旬報(3月)'!F$59)</f>
        <v>0</v>
      </c>
      <c r="AE7" s="56">
        <f>IF(OR(AE9="夏季休暇",AE9="余裕期間",AE9="工場製作",AE9="一時中止",AE9="年末年始"),"-",'旬報(3月)'!F$60)</f>
        <v>0</v>
      </c>
      <c r="AF7" s="56">
        <f>IF(OR(AF9="夏季休暇",AF9="余裕期間",AF9="工場製作",AF9="一時中止",AF9="年末年始"),"-",'旬報(3月)'!F$61)</f>
        <v>0</v>
      </c>
      <c r="AG7" s="56">
        <f>IF(OR(AG9="夏季休暇",AG9="余裕期間",AG9="工場製作",AG9="一時中止",AG9="年末年始"),"-",'旬報(3月)'!F$62)</f>
        <v>0</v>
      </c>
      <c r="AH7" s="56">
        <f>IF(OR(AH9="夏季休暇",AH9="余裕期間",AH9="工場製作",AH9="一時中止",AH9="年末年始"),"-",'旬報(3月)'!F$63)</f>
        <v>0</v>
      </c>
      <c r="AI7" s="56">
        <f>IF(OR(AI9="夏季休暇",AI9="余裕期間",AI9="工場製作",AI9="一時中止",AI9="年末年始"),"-",'旬報(3月)'!F$64)</f>
        <v>0</v>
      </c>
      <c r="AJ7" s="56">
        <f>IF(OR(AJ9="夏季休暇",AJ9="余裕期間",AJ9="工場製作",AJ9="一時中止",AJ9="年末年始"),"-",'旬報(3月)'!F$65)</f>
        <v>0</v>
      </c>
      <c r="AK7" s="67"/>
      <c r="AL7">
        <f>SUM(COUNTIF(G7:AK7,{"休"}))</f>
        <v>0</v>
      </c>
      <c r="AM7">
        <f>SUM(COUNTIF(G7:AK7,{"■"}))</f>
        <v>0</v>
      </c>
      <c r="AN7">
        <f>AL7+AM7</f>
        <v>0</v>
      </c>
      <c r="AQ7" s="229"/>
    </row>
    <row r="8" spans="2:46" ht="12.75" customHeight="1" x14ac:dyDescent="0.2">
      <c r="B8" s="327"/>
      <c r="C8" s="328"/>
      <c r="D8" s="60" t="s">
        <v>10</v>
      </c>
      <c r="E8" s="61"/>
      <c r="F8" s="61"/>
      <c r="G8" s="255">
        <f>IF(OR(G9="夏季休暇",G9="余裕期間",G9="工場製作",G9="一時中止",G9="年末年始"),"-",'旬報(3月)'!T$16)</f>
        <v>0</v>
      </c>
      <c r="H8" s="56">
        <f>IF(OR(H9="夏季休暇",H9="余裕期間",H9="工場製作",H9="一時中止",H9="年末年始"),"-",'旬報(3月)'!T$17)</f>
        <v>0</v>
      </c>
      <c r="I8" s="56">
        <f>IF(OR(I9="夏季休暇",I9="余裕期間",I9="工場製作",I9="一時中止",I9="年末年始"),"-",'旬報(3月)'!T$18)</f>
        <v>0</v>
      </c>
      <c r="J8" s="56">
        <f>IF(OR(J9="夏季休暇",J9="余裕期間",J9="工場製作",J9="一時中止",J9="年末年始"),"-",'旬報(3月)'!T$19)</f>
        <v>0</v>
      </c>
      <c r="K8" s="56">
        <f>IF(OR(K9="夏季休暇",K9="余裕期間",K9="工場製作",K9="一時中止",K9="年末年始"),"-",'旬報(3月)'!T$20)</f>
        <v>0</v>
      </c>
      <c r="L8" s="56">
        <f>IF(OR(L9="夏季休暇",L9="余裕期間",L9="工場製作",L9="一時中止",L9="年末年始"),"-",'旬報(3月)'!T$21)</f>
        <v>0</v>
      </c>
      <c r="M8" s="56">
        <f>IF(OR(M9="夏季休暇",M9="余裕期間",M9="工場製作",M9="一時中止",M9="年末年始"),"-",'旬報(3月)'!T$22)</f>
        <v>0</v>
      </c>
      <c r="N8" s="56">
        <f>IF(OR(N9="夏季休暇",N9="余裕期間",N9="工場製作",N9="一時中止",N9="年末年始"),"-",'旬報(3月)'!T$23)</f>
        <v>0</v>
      </c>
      <c r="O8" s="56">
        <f>IF(OR(O9="夏季休暇",O9="余裕期間",O9="工場製作",O9="一時中止",O9="年末年始"),"-",'旬報(3月)'!T$24)</f>
        <v>0</v>
      </c>
      <c r="P8" s="56">
        <f>IF(OR(P9="夏季休暇",P9="余裕期間",P9="工場製作",P9="一時中止",P9="年末年始"),"-",'旬報(3月)'!T$25)</f>
        <v>0</v>
      </c>
      <c r="Q8" s="56">
        <f>IF(OR(Q9="夏季休暇",Q9="余裕期間",Q9="工場製作",Q9="一時中止",Q9="年末年始"),"-",'旬報(3月)'!T$36)</f>
        <v>0</v>
      </c>
      <c r="R8" s="56">
        <f>IF(OR(R9="夏季休暇",R9="余裕期間",R9="工場製作",R9="一時中止",R9="年末年始"),"-",'旬報(3月)'!T$37)</f>
        <v>0</v>
      </c>
      <c r="S8" s="56">
        <f>IF(OR(S9="夏季休暇",S9="余裕期間",S9="工場製作",S9="一時中止",S9="年末年始"),"-",'旬報(3月)'!T$38)</f>
        <v>0</v>
      </c>
      <c r="T8" s="56">
        <f>IF(OR(T9="夏季休暇",T9="余裕期間",T9="工場製作",T9="一時中止",T9="年末年始"),"-",'旬報(3月)'!T$39)</f>
        <v>0</v>
      </c>
      <c r="U8" s="56">
        <f>IF(OR(U9="夏季休暇",U9="余裕期間",U9="工場製作",U9="一時中止",U9="年末年始"),"-",'旬報(3月)'!T$40)</f>
        <v>0</v>
      </c>
      <c r="V8" s="56">
        <f>IF(OR(V9="夏季休暇",V9="余裕期間",V9="工場製作",V9="一時中止",V9="年末年始"),"-",'旬報(3月)'!T$41)</f>
        <v>0</v>
      </c>
      <c r="W8" s="56">
        <f>IF(OR(W9="夏季休暇",W9="余裕期間",W9="工場製作",W9="一時中止",W9="年末年始"),"-",'旬報(3月)'!T$42)</f>
        <v>0</v>
      </c>
      <c r="X8" s="56">
        <f>IF(OR(X9="夏季休暇",X9="余裕期間",X9="工場製作",X9="一時中止",X9="年末年始"),"-",'旬報(3月)'!T$43)</f>
        <v>0</v>
      </c>
      <c r="Y8" s="56">
        <f>IF(OR(Y9="夏季休暇",Y9="余裕期間",Y9="工場製作",Y9="一時中止",Y9="年末年始"),"-",'旬報(3月)'!T$44)</f>
        <v>0</v>
      </c>
      <c r="Z8" s="56">
        <f>IF(OR(Z9="夏季休暇",Z9="余裕期間",Z9="工場製作",Z9="一時中止",Z9="年末年始"),"-",'旬報(3月)'!T$45)</f>
        <v>0</v>
      </c>
      <c r="AA8" s="56">
        <f>IF(OR(AA9="夏季休暇",AA9="余裕期間",AA9="工場製作",AA9="一時中止",AA9="年末年始"),"-",'旬報(3月)'!T$56)</f>
        <v>0</v>
      </c>
      <c r="AB8" s="56">
        <f>IF(OR(AB9="夏季休暇",AB9="余裕期間",AB9="工場製作",AB9="一時中止",AB9="年末年始"),"-",'旬報(3月)'!T$57)</f>
        <v>0</v>
      </c>
      <c r="AC8" s="56">
        <f>IF(OR(AC9="夏季休暇",AC9="余裕期間",AC9="工場製作",AC9="一時中止",AC9="年末年始"),"-",'旬報(3月)'!T$58)</f>
        <v>0</v>
      </c>
      <c r="AD8" s="56">
        <f>IF(OR(AD9="夏季休暇",AD9="余裕期間",AD9="工場製作",AD9="一時中止",AD9="年末年始"),"-",'旬報(3月)'!T$59)</f>
        <v>0</v>
      </c>
      <c r="AE8" s="56">
        <f>IF(OR(AE9="夏季休暇",AE9="余裕期間",AE9="工場製作",AE9="一時中止",AE9="年末年始"),"-",'旬報(3月)'!T$60)</f>
        <v>0</v>
      </c>
      <c r="AF8" s="56">
        <f>IF(OR(AF9="夏季休暇",AF9="余裕期間",AF9="工場製作",AF9="一時中止",AF9="年末年始"),"-",'旬報(3月)'!T$61)</f>
        <v>0</v>
      </c>
      <c r="AG8" s="56">
        <f>IF(OR(AG9="夏季休暇",AG9="余裕期間",AG9="工場製作",AG9="一時中止",AG9="年末年始"),"-",'旬報(3月)'!T$62)</f>
        <v>0</v>
      </c>
      <c r="AH8" s="56">
        <f>IF(OR(AH9="夏季休暇",AH9="余裕期間",AH9="工場製作",AH9="一時中止",AH9="年末年始"),"-",'旬報(3月)'!T$63)</f>
        <v>0</v>
      </c>
      <c r="AI8" s="56">
        <f>IF(OR(AI9="夏季休暇",AI9="余裕期間",AI9="工場製作",AI9="一時中止",AI9="年末年始"),"-",'旬報(3月)'!T$64)</f>
        <v>0</v>
      </c>
      <c r="AJ8" s="56">
        <f>IF(OR(AJ9="夏季休暇",AJ9="余裕期間",AJ9="工場製作",AJ9="一時中止",AJ9="年末年始"),"-",'旬報(3月)'!T$65)</f>
        <v>0</v>
      </c>
      <c r="AK8" s="67"/>
      <c r="AL8">
        <f>SUM(COUNTIF(G8:AK8,{"休"}))</f>
        <v>0</v>
      </c>
      <c r="AM8">
        <f>SUM(COUNTIF(G8:AK8,{"■"}))</f>
        <v>0</v>
      </c>
      <c r="AN8">
        <f>AL8+AM8</f>
        <v>0</v>
      </c>
      <c r="AQ8" s="229"/>
    </row>
    <row r="9" spans="2:46" ht="12.75" customHeight="1" x14ac:dyDescent="0.2">
      <c r="B9" s="224"/>
      <c r="C9" s="225"/>
      <c r="D9" s="62" t="s">
        <v>250</v>
      </c>
      <c r="E9" s="63"/>
      <c r="F9" s="63"/>
      <c r="G9" s="241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42"/>
      <c r="AL9">
        <f>SUM(COUNTIF(G9:AK9,{"休"}))</f>
        <v>0</v>
      </c>
      <c r="AO9" s="229"/>
      <c r="AP9" s="229">
        <f>COUNTIFS(G9:AK9,"夏季休暇")</f>
        <v>0</v>
      </c>
      <c r="AQ9" s="229">
        <f>COUNTIFS(G9:AK9,"余裕期間")</f>
        <v>0</v>
      </c>
      <c r="AR9" s="229">
        <f>COUNTIFS(G9:AK9,"工場製作")</f>
        <v>0</v>
      </c>
      <c r="AS9" s="229">
        <f>COUNTIFS(G9:AK9,"一時中止")</f>
        <v>0</v>
      </c>
      <c r="AT9" s="229">
        <f>COUNTIFS(G9:AK9,"年末年始")</f>
        <v>0</v>
      </c>
    </row>
    <row r="10" spans="2:46" ht="12.75" customHeight="1" x14ac:dyDescent="0.2">
      <c r="B10" s="224"/>
      <c r="C10" s="225"/>
      <c r="D10" s="62" t="s">
        <v>249</v>
      </c>
      <c r="E10" s="63"/>
      <c r="F10" s="63"/>
      <c r="G10" s="241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42"/>
      <c r="AO10" s="229">
        <f>COUNTIFS(G10:AK10,"○")</f>
        <v>0</v>
      </c>
      <c r="AP10" s="229"/>
    </row>
    <row r="11" spans="2:46" ht="12.75" customHeight="1" x14ac:dyDescent="0.2">
      <c r="B11" s="68"/>
      <c r="C11" s="64"/>
      <c r="D11" s="62" t="s">
        <v>81</v>
      </c>
      <c r="E11" s="63"/>
      <c r="F11" s="63"/>
      <c r="G11" s="25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7"/>
      <c r="AO11" s="252"/>
    </row>
    <row r="12" spans="2:46" ht="12.75" customHeight="1" x14ac:dyDescent="0.2">
      <c r="B12" s="69"/>
      <c r="C12" s="65"/>
      <c r="D12" s="58" t="s">
        <v>13</v>
      </c>
      <c r="E12" s="59"/>
      <c r="F12" s="59"/>
      <c r="G12" s="257" t="str">
        <f>'旬報(4月)'!D16</f>
        <v>木</v>
      </c>
      <c r="H12" s="57" t="str">
        <f>'旬報(4月)'!D17</f>
        <v>金</v>
      </c>
      <c r="I12" s="57" t="str">
        <f>'旬報(4月)'!D18</f>
        <v>土</v>
      </c>
      <c r="J12" s="57" t="str">
        <f>'旬報(4月)'!D19</f>
        <v>日</v>
      </c>
      <c r="K12" s="57" t="str">
        <f>'旬報(4月)'!D20</f>
        <v>月</v>
      </c>
      <c r="L12" s="57" t="str">
        <f>'旬報(4月)'!D21</f>
        <v>火</v>
      </c>
      <c r="M12" s="57" t="str">
        <f>'旬報(4月)'!D22</f>
        <v>水</v>
      </c>
      <c r="N12" s="57" t="str">
        <f>'旬報(4月)'!D23</f>
        <v>木</v>
      </c>
      <c r="O12" s="57" t="str">
        <f>'旬報(4月)'!D24</f>
        <v>金</v>
      </c>
      <c r="P12" s="57" t="str">
        <f>'旬報(4月)'!D25</f>
        <v>土</v>
      </c>
      <c r="Q12" s="57" t="str">
        <f>'旬報(4月)'!D36</f>
        <v>日</v>
      </c>
      <c r="R12" s="57" t="str">
        <f>'旬報(4月)'!D37</f>
        <v>月</v>
      </c>
      <c r="S12" s="57" t="str">
        <f>'旬報(4月)'!D38</f>
        <v>火</v>
      </c>
      <c r="T12" s="57" t="str">
        <f>'旬報(4月)'!D39</f>
        <v>水</v>
      </c>
      <c r="U12" s="57" t="str">
        <f>'旬報(4月)'!D40</f>
        <v>木</v>
      </c>
      <c r="V12" s="57" t="str">
        <f>'旬報(4月)'!D41</f>
        <v>金</v>
      </c>
      <c r="W12" s="57" t="str">
        <f>'旬報(4月)'!D42</f>
        <v>土</v>
      </c>
      <c r="X12" s="57" t="str">
        <f>'旬報(4月)'!D43</f>
        <v>日</v>
      </c>
      <c r="Y12" s="57" t="str">
        <f>'旬報(4月)'!D44</f>
        <v>月</v>
      </c>
      <c r="Z12" s="57" t="str">
        <f>'旬報(4月)'!D45</f>
        <v>火</v>
      </c>
      <c r="AA12" s="57" t="str">
        <f>'旬報(4月)'!D56</f>
        <v>水</v>
      </c>
      <c r="AB12" s="57" t="str">
        <f>'旬報(4月)'!D57</f>
        <v>木</v>
      </c>
      <c r="AC12" s="57" t="str">
        <f>'旬報(4月)'!D58</f>
        <v>金</v>
      </c>
      <c r="AD12" s="57" t="str">
        <f>'旬報(4月)'!D59</f>
        <v>土</v>
      </c>
      <c r="AE12" s="57" t="str">
        <f>'旬報(4月)'!D60</f>
        <v>日</v>
      </c>
      <c r="AF12" s="57" t="str">
        <f>'旬報(4月)'!D61</f>
        <v>月</v>
      </c>
      <c r="AG12" s="57" t="str">
        <f>'旬報(4月)'!D62</f>
        <v>火</v>
      </c>
      <c r="AH12" s="57" t="str">
        <f>'旬報(4月)'!D63</f>
        <v>水</v>
      </c>
      <c r="AI12" s="57" t="str">
        <f>'旬報(4月)'!D64</f>
        <v>木</v>
      </c>
      <c r="AJ12" s="57" t="str">
        <f>'旬報(4月)'!D65</f>
        <v>金</v>
      </c>
      <c r="AK12" s="66"/>
      <c r="AO12" s="251"/>
    </row>
    <row r="13" spans="2:46" ht="12.75" customHeight="1" x14ac:dyDescent="0.2">
      <c r="B13" s="327">
        <f>B7+1</f>
        <v>4</v>
      </c>
      <c r="C13" s="328" t="s">
        <v>1</v>
      </c>
      <c r="D13" s="60" t="s">
        <v>9</v>
      </c>
      <c r="E13" s="61"/>
      <c r="F13" s="61"/>
      <c r="G13" s="255">
        <f>IF(OR(G15="夏季休暇",G15="余裕期間",G15="工場製作",G15="一時中止",G15="年末年始"),"-",'旬報(4月)'!F$16)</f>
        <v>0</v>
      </c>
      <c r="H13" s="56">
        <f>IF(OR(H15="夏季休暇",H15="余裕期間",H15="工場製作",H15="一時中止",H15="年末年始"),"-",'旬報(4月)'!F$17)</f>
        <v>0</v>
      </c>
      <c r="I13" s="56">
        <f>IF(OR(I15="夏季休暇",I15="余裕期間",I15="工場製作",I15="一時中止",I15="年末年始"),"-",'旬報(4月)'!F$18)</f>
        <v>0</v>
      </c>
      <c r="J13" s="56">
        <f>IF(OR(J15="夏季休暇",J15="余裕期間",J15="工場製作",J15="一時中止",J15="年末年始"),"-",'旬報(4月)'!F$19)</f>
        <v>0</v>
      </c>
      <c r="K13" s="56">
        <f>IF(OR(K15="夏季休暇",K15="余裕期間",K15="工場製作",K15="一時中止",K15="年末年始"),"-",'旬報(4月)'!F$20)</f>
        <v>0</v>
      </c>
      <c r="L13" s="56">
        <f>IF(OR(L15="夏季休暇",L15="余裕期間",L15="工場製作",L15="一時中止",L15="年末年始"),"-",'旬報(4月)'!F$21)</f>
        <v>0</v>
      </c>
      <c r="M13" s="56">
        <f>IF(OR(M15="夏季休暇",M15="余裕期間",M15="工場製作",M15="一時中止",M15="年末年始"),"-",'旬報(4月)'!F$22)</f>
        <v>0</v>
      </c>
      <c r="N13" s="56">
        <f>IF(OR(N15="夏季休暇",N15="余裕期間",N15="工場製作",N15="一時中止",N15="年末年始"),"-",'旬報(4月)'!F$23)</f>
        <v>0</v>
      </c>
      <c r="O13" s="56">
        <f>IF(OR(O15="夏季休暇",O15="余裕期間",O15="工場製作",O15="一時中止",O15="年末年始"),"-",'旬報(4月)'!F$24)</f>
        <v>0</v>
      </c>
      <c r="P13" s="56">
        <f>IF(OR(P15="夏季休暇",P15="余裕期間",P15="工場製作",P15="一時中止",P15="年末年始"),"-",'旬報(4月)'!F$25)</f>
        <v>0</v>
      </c>
      <c r="Q13" s="56">
        <f>IF(OR(Q15="夏季休暇",Q15="余裕期間",Q15="工場製作",Q15="一時中止",Q15="年末年始"),"-",'旬報(4月)'!F$36)</f>
        <v>0</v>
      </c>
      <c r="R13" s="56">
        <f>IF(OR(R15="夏季休暇",R15="余裕期間",R15="工場製作",R15="一時中止",R15="年末年始"),"-",'旬報(4月)'!F$37)</f>
        <v>0</v>
      </c>
      <c r="S13" s="56">
        <f>IF(OR(S15="夏季休暇",S15="余裕期間",S15="工場製作",S15="一時中止",S15="年末年始"),"-",'旬報(4月)'!F$38)</f>
        <v>0</v>
      </c>
      <c r="T13" s="56">
        <f>IF(OR(T15="夏季休暇",T15="余裕期間",T15="工場製作",T15="一時中止",T15="年末年始"),"-",'旬報(4月)'!F$39)</f>
        <v>0</v>
      </c>
      <c r="U13" s="56">
        <f>IF(OR(U15="夏季休暇",U15="余裕期間",U15="工場製作",U15="一時中止",U15="年末年始"),"-",'旬報(4月)'!F$40)</f>
        <v>0</v>
      </c>
      <c r="V13" s="56">
        <f>IF(OR(V15="夏季休暇",V15="余裕期間",V15="工場製作",V15="一時中止",V15="年末年始"),"-",'旬報(4月)'!F$41)</f>
        <v>0</v>
      </c>
      <c r="W13" s="56">
        <f>IF(OR(W15="夏季休暇",W15="余裕期間",W15="工場製作",W15="一時中止",W15="年末年始"),"-",'旬報(4月)'!F$42)</f>
        <v>0</v>
      </c>
      <c r="X13" s="56">
        <f>IF(OR(X15="夏季休暇",X15="余裕期間",X15="工場製作",X15="一時中止",X15="年末年始"),"-",'旬報(4月)'!F$43)</f>
        <v>0</v>
      </c>
      <c r="Y13" s="56">
        <f>IF(OR(Y15="夏季休暇",Y15="余裕期間",Y15="工場製作",Y15="一時中止",Y15="年末年始"),"-",'旬報(4月)'!F$44)</f>
        <v>0</v>
      </c>
      <c r="Z13" s="56">
        <f>IF(OR(Z15="夏季休暇",Z15="余裕期間",Z15="工場製作",Z15="一時中止",Z15="年末年始"),"-",'旬報(4月)'!F$45)</f>
        <v>0</v>
      </c>
      <c r="AA13" s="56">
        <f>IF(OR(AA15="夏季休暇",AA15="余裕期間",AA15="工場製作",AA15="一時中止",AA15="年末年始"),"-",'旬報(4月)'!F$56)</f>
        <v>0</v>
      </c>
      <c r="AB13" s="56">
        <f>IF(OR(AB15="夏季休暇",AB15="余裕期間",AB15="工場製作",AB15="一時中止",AB15="年末年始"),"-",'旬報(4月)'!F$57)</f>
        <v>0</v>
      </c>
      <c r="AC13" s="56">
        <f>IF(OR(AC15="夏季休暇",AC15="余裕期間",AC15="工場製作",AC15="一時中止",AC15="年末年始"),"-",'旬報(4月)'!F$58)</f>
        <v>0</v>
      </c>
      <c r="AD13" s="56">
        <f>IF(OR(AD15="夏季休暇",AD15="余裕期間",AD15="工場製作",AD15="一時中止",AD15="年末年始"),"-",'旬報(4月)'!F$59)</f>
        <v>0</v>
      </c>
      <c r="AE13" s="56">
        <f>IF(OR(AE15="夏季休暇",AE15="余裕期間",AE15="工場製作",AE15="一時中止",AE15="年末年始"),"-",'旬報(4月)'!F$60)</f>
        <v>0</v>
      </c>
      <c r="AF13" s="56">
        <f>IF(OR(AF15="夏季休暇",AF15="余裕期間",AF15="工場製作",AF15="一時中止",AF15="年末年始"),"-",'旬報(4月)'!F$61)</f>
        <v>0</v>
      </c>
      <c r="AG13" s="56">
        <f>IF(OR(AG15="夏季休暇",AG15="余裕期間",AG15="工場製作",AG15="一時中止",AG15="年末年始"),"-",'旬報(4月)'!F$62)</f>
        <v>0</v>
      </c>
      <c r="AH13" s="56">
        <f>IF(OR(AH15="夏季休暇",AH15="余裕期間",AH15="工場製作",AH15="一時中止",AH15="年末年始"),"-",'旬報(4月)'!F$63)</f>
        <v>0</v>
      </c>
      <c r="AI13" s="56">
        <f>IF(OR(AI15="夏季休暇",AI15="余裕期間",AI15="工場製作",AI15="一時中止",AI15="年末年始"),"-",'旬報(4月)'!F$64)</f>
        <v>0</v>
      </c>
      <c r="AJ13" s="56">
        <f>IF(OR(AJ15="夏季休暇",AJ15="余裕期間",AJ15="工場製作",AJ15="一時中止",AJ15="年末年始"),"-",'旬報(4月)'!F$65)</f>
        <v>0</v>
      </c>
      <c r="AK13" s="67">
        <f>IF(OR(AK15="夏季休暇",AK15="余裕期間",AK15="工場製作",AK15="一時中止",AK15="年末年始"),"-",'旬報(4月)'!F$66)</f>
        <v>0</v>
      </c>
      <c r="AL13">
        <f>SUM(COUNTIF(G13:AK13,{"休"}))</f>
        <v>0</v>
      </c>
      <c r="AM13">
        <f>SUM(COUNTIF(G13:AK13,{"■"}))</f>
        <v>0</v>
      </c>
      <c r="AN13">
        <f>AL13+AM13</f>
        <v>0</v>
      </c>
      <c r="AQ13" s="229"/>
    </row>
    <row r="14" spans="2:46" ht="12.75" customHeight="1" x14ac:dyDescent="0.2">
      <c r="B14" s="327"/>
      <c r="C14" s="328"/>
      <c r="D14" s="60" t="s">
        <v>10</v>
      </c>
      <c r="E14" s="61"/>
      <c r="F14" s="61"/>
      <c r="G14" s="255">
        <f>IF(OR(G15="夏季休暇",G15="余裕期間",G15="工場製作",G15="一時中止",G15="年末年始"),"-",'旬報(4月)'!T$16)</f>
        <v>0</v>
      </c>
      <c r="H14" s="56">
        <f>IF(OR(H15="夏季休暇",H15="余裕期間",H15="工場製作",H15="一時中止",H15="年末年始"),"-",'旬報(4月)'!T$17)</f>
        <v>0</v>
      </c>
      <c r="I14" s="56">
        <f>IF(OR(I15="夏季休暇",I15="余裕期間",I15="工場製作",I15="一時中止",I15="年末年始"),"-",'旬報(4月)'!T$18)</f>
        <v>0</v>
      </c>
      <c r="J14" s="56">
        <f>IF(OR(J15="夏季休暇",J15="余裕期間",J15="工場製作",J15="一時中止",J15="年末年始"),"-",'旬報(4月)'!T$19)</f>
        <v>0</v>
      </c>
      <c r="K14" s="56">
        <f>IF(OR(K15="夏季休暇",K15="余裕期間",K15="工場製作",K15="一時中止",K15="年末年始"),"-",'旬報(4月)'!T$20)</f>
        <v>0</v>
      </c>
      <c r="L14" s="56">
        <f>IF(OR(L15="夏季休暇",L15="余裕期間",L15="工場製作",L15="一時中止",L15="年末年始"),"-",'旬報(4月)'!T$21)</f>
        <v>0</v>
      </c>
      <c r="M14" s="56">
        <f>IF(OR(M15="夏季休暇",M15="余裕期間",M15="工場製作",M15="一時中止",M15="年末年始"),"-",'旬報(4月)'!T$22)</f>
        <v>0</v>
      </c>
      <c r="N14" s="56">
        <f>IF(OR(N15="夏季休暇",N15="余裕期間",N15="工場製作",N15="一時中止",N15="年末年始"),"-",'旬報(4月)'!T$23)</f>
        <v>0</v>
      </c>
      <c r="O14" s="56">
        <f>IF(OR(O15="夏季休暇",O15="余裕期間",O15="工場製作",O15="一時中止",O15="年末年始"),"-",'旬報(4月)'!T$24)</f>
        <v>0</v>
      </c>
      <c r="P14" s="56">
        <f>IF(OR(P15="夏季休暇",P15="余裕期間",P15="工場製作",P15="一時中止",P15="年末年始"),"-",'旬報(4月)'!T$25)</f>
        <v>0</v>
      </c>
      <c r="Q14" s="56">
        <f>IF(OR(Q15="夏季休暇",Q15="余裕期間",Q15="工場製作",Q15="一時中止",Q15="年末年始"),"-",'旬報(4月)'!T$36)</f>
        <v>0</v>
      </c>
      <c r="R14" s="56">
        <f>IF(OR(R15="夏季休暇",R15="余裕期間",R15="工場製作",R15="一時中止",R15="年末年始"),"-",'旬報(4月)'!T$37)</f>
        <v>0</v>
      </c>
      <c r="S14" s="56">
        <f>IF(OR(S15="夏季休暇",S15="余裕期間",S15="工場製作",S15="一時中止",S15="年末年始"),"-",'旬報(4月)'!T$38)</f>
        <v>0</v>
      </c>
      <c r="T14" s="56">
        <f>IF(OR(T15="夏季休暇",T15="余裕期間",T15="工場製作",T15="一時中止",T15="年末年始"),"-",'旬報(4月)'!T$39)</f>
        <v>0</v>
      </c>
      <c r="U14" s="56">
        <f>IF(OR(U15="夏季休暇",U15="余裕期間",U15="工場製作",U15="一時中止",U15="年末年始"),"-",'旬報(4月)'!T$40)</f>
        <v>0</v>
      </c>
      <c r="V14" s="56">
        <f>IF(OR(V15="夏季休暇",V15="余裕期間",V15="工場製作",V15="一時中止",V15="年末年始"),"-",'旬報(4月)'!T$41)</f>
        <v>0</v>
      </c>
      <c r="W14" s="56">
        <f>IF(OR(W15="夏季休暇",W15="余裕期間",W15="工場製作",W15="一時中止",W15="年末年始"),"-",'旬報(4月)'!T$42)</f>
        <v>0</v>
      </c>
      <c r="X14" s="56">
        <f>IF(OR(X15="夏季休暇",X15="余裕期間",X15="工場製作",X15="一時中止",X15="年末年始"),"-",'旬報(4月)'!T$43)</f>
        <v>0</v>
      </c>
      <c r="Y14" s="56">
        <f>IF(OR(Y15="夏季休暇",Y15="余裕期間",Y15="工場製作",Y15="一時中止",Y15="年末年始"),"-",'旬報(4月)'!T$44)</f>
        <v>0</v>
      </c>
      <c r="Z14" s="56">
        <f>IF(OR(Z15="夏季休暇",Z15="余裕期間",Z15="工場製作",Z15="一時中止",Z15="年末年始"),"-",'旬報(4月)'!T$45)</f>
        <v>0</v>
      </c>
      <c r="AA14" s="56">
        <f>IF(OR(AA15="夏季休暇",AA15="余裕期間",AA15="工場製作",AA15="一時中止",AA15="年末年始"),"-",'旬報(4月)'!T$56)</f>
        <v>0</v>
      </c>
      <c r="AB14" s="56">
        <f>IF(OR(AB15="夏季休暇",AB15="余裕期間",AB15="工場製作",AB15="一時中止",AB15="年末年始"),"-",'旬報(4月)'!T$57)</f>
        <v>0</v>
      </c>
      <c r="AC14" s="56">
        <f>IF(OR(AC15="夏季休暇",AC15="余裕期間",AC15="工場製作",AC15="一時中止",AC15="年末年始"),"-",'旬報(4月)'!T$58)</f>
        <v>0</v>
      </c>
      <c r="AD14" s="56">
        <f>IF(OR(AD15="夏季休暇",AD15="余裕期間",AD15="工場製作",AD15="一時中止",AD15="年末年始"),"-",'旬報(4月)'!T$59)</f>
        <v>0</v>
      </c>
      <c r="AE14" s="56">
        <f>IF(OR(AE15="夏季休暇",AE15="余裕期間",AE15="工場製作",AE15="一時中止",AE15="年末年始"),"-",'旬報(4月)'!T$60)</f>
        <v>0</v>
      </c>
      <c r="AF14" s="56">
        <f>IF(OR(AF15="夏季休暇",AF15="余裕期間",AF15="工場製作",AF15="一時中止",AF15="年末年始"),"-",'旬報(4月)'!T$61)</f>
        <v>0</v>
      </c>
      <c r="AG14" s="56">
        <f>IF(OR(AG15="夏季休暇",AG15="余裕期間",AG15="工場製作",AG15="一時中止",AG15="年末年始"),"-",'旬報(4月)'!T$62)</f>
        <v>0</v>
      </c>
      <c r="AH14" s="56">
        <f>IF(OR(AH15="夏季休暇",AH15="余裕期間",AH15="工場製作",AH15="一時中止",AH15="年末年始"),"-",'旬報(4月)'!T$63)</f>
        <v>0</v>
      </c>
      <c r="AI14" s="56">
        <f>IF(OR(AI15="夏季休暇",AI15="余裕期間",AI15="工場製作",AI15="一時中止",AI15="年末年始"),"-",'旬報(4月)'!T$64)</f>
        <v>0</v>
      </c>
      <c r="AJ14" s="56">
        <f>IF(OR(AJ15="夏季休暇",AJ15="余裕期間",AJ15="工場製作",AJ15="一時中止",AJ15="年末年始"),"-",'旬報(4月)'!T$65)</f>
        <v>0</v>
      </c>
      <c r="AK14" s="67">
        <f>IF(OR(AK15="夏季休暇",AK15="余裕期間",AK15="工場製作",AK15="一時中止",AK15="年末年始"),"-",'旬報(4月)'!T$66)</f>
        <v>0</v>
      </c>
      <c r="AL14">
        <f>SUM(COUNTIF(G14:AK14,{"休"}))</f>
        <v>0</v>
      </c>
      <c r="AM14">
        <f>SUM(COUNTIF(G14:AK14,{"■"}))</f>
        <v>0</v>
      </c>
      <c r="AN14">
        <f>AL14+AM14</f>
        <v>0</v>
      </c>
      <c r="AQ14" s="229"/>
    </row>
    <row r="15" spans="2:46" ht="12.75" customHeight="1" x14ac:dyDescent="0.2">
      <c r="B15" s="224"/>
      <c r="C15" s="225"/>
      <c r="D15" s="62" t="s">
        <v>250</v>
      </c>
      <c r="E15" s="63"/>
      <c r="F15" s="63"/>
      <c r="G15" s="241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42"/>
      <c r="AL15">
        <f>SUM(COUNTIF(G15:AK15,{"休"}))</f>
        <v>0</v>
      </c>
      <c r="AO15" s="229"/>
      <c r="AP15" s="229">
        <f t="shared" ref="AP15" si="0">COUNTIFS(G15:AK15,"夏季休暇")</f>
        <v>0</v>
      </c>
      <c r="AQ15" s="229">
        <f t="shared" ref="AQ15" si="1">COUNTIFS(G15:AK15,"余裕期間")</f>
        <v>0</v>
      </c>
      <c r="AR15" s="229">
        <f t="shared" ref="AR15" si="2">COUNTIFS(G15:AK15,"工場製作")</f>
        <v>0</v>
      </c>
      <c r="AS15" s="229">
        <f t="shared" ref="AS15" si="3">COUNTIFS(G15:AK15,"一時中止")</f>
        <v>0</v>
      </c>
      <c r="AT15" s="229">
        <f t="shared" ref="AT15" si="4">COUNTIFS(G15:AK15,"年末年始")</f>
        <v>0</v>
      </c>
    </row>
    <row r="16" spans="2:46" ht="12.75" customHeight="1" x14ac:dyDescent="0.2">
      <c r="B16" s="224"/>
      <c r="C16" s="225"/>
      <c r="D16" s="62" t="s">
        <v>249</v>
      </c>
      <c r="E16" s="63"/>
      <c r="F16" s="63"/>
      <c r="G16" s="241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42"/>
      <c r="AO16" s="229">
        <f t="shared" ref="AO16" si="5">COUNTIFS(G16:AK16,"○")</f>
        <v>0</v>
      </c>
      <c r="AP16" s="229"/>
    </row>
    <row r="17" spans="2:46" ht="12.75" customHeight="1" x14ac:dyDescent="0.2">
      <c r="B17" s="68"/>
      <c r="C17" s="64"/>
      <c r="D17" s="62" t="s">
        <v>81</v>
      </c>
      <c r="E17" s="63"/>
      <c r="F17" s="63"/>
      <c r="G17" s="25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7"/>
      <c r="AO17" s="252"/>
    </row>
    <row r="18" spans="2:46" ht="12.75" customHeight="1" x14ac:dyDescent="0.2">
      <c r="B18" s="69"/>
      <c r="C18" s="65"/>
      <c r="D18" s="58" t="s">
        <v>13</v>
      </c>
      <c r="E18" s="59"/>
      <c r="F18" s="59"/>
      <c r="G18" s="257" t="str">
        <f>'旬報(5月)'!D16</f>
        <v>土</v>
      </c>
      <c r="H18" s="57" t="str">
        <f>'旬報(5月)'!D17</f>
        <v>日</v>
      </c>
      <c r="I18" s="57" t="str">
        <f>'旬報(5月)'!D18</f>
        <v>月</v>
      </c>
      <c r="J18" s="57" t="str">
        <f>'旬報(5月)'!D19</f>
        <v>火</v>
      </c>
      <c r="K18" s="57" t="str">
        <f>'旬報(5月)'!D20</f>
        <v>水</v>
      </c>
      <c r="L18" s="57" t="str">
        <f>'旬報(5月)'!D21</f>
        <v>木</v>
      </c>
      <c r="M18" s="57" t="str">
        <f>'旬報(5月)'!D22</f>
        <v>金</v>
      </c>
      <c r="N18" s="57" t="str">
        <f>'旬報(5月)'!D23</f>
        <v>土</v>
      </c>
      <c r="O18" s="57" t="str">
        <f>'旬報(5月)'!D24</f>
        <v>日</v>
      </c>
      <c r="P18" s="57" t="str">
        <f>'旬報(5月)'!D25</f>
        <v>月</v>
      </c>
      <c r="Q18" s="57" t="str">
        <f>'旬報(5月)'!D36</f>
        <v>火</v>
      </c>
      <c r="R18" s="57" t="str">
        <f>'旬報(5月)'!D37</f>
        <v>水</v>
      </c>
      <c r="S18" s="57" t="str">
        <f>'旬報(5月)'!D38</f>
        <v>木</v>
      </c>
      <c r="T18" s="57" t="str">
        <f>'旬報(5月)'!D39</f>
        <v>金</v>
      </c>
      <c r="U18" s="57" t="str">
        <f>'旬報(5月)'!D40</f>
        <v>土</v>
      </c>
      <c r="V18" s="57" t="str">
        <f>'旬報(5月)'!D41</f>
        <v>日</v>
      </c>
      <c r="W18" s="57" t="str">
        <f>'旬報(5月)'!D42</f>
        <v>月</v>
      </c>
      <c r="X18" s="57" t="str">
        <f>'旬報(5月)'!D43</f>
        <v>火</v>
      </c>
      <c r="Y18" s="57" t="str">
        <f>'旬報(5月)'!D44</f>
        <v>水</v>
      </c>
      <c r="Z18" s="57" t="str">
        <f>'旬報(5月)'!D45</f>
        <v>木</v>
      </c>
      <c r="AA18" s="57" t="str">
        <f>'旬報(5月)'!D56</f>
        <v>金</v>
      </c>
      <c r="AB18" s="57" t="str">
        <f>'旬報(5月)'!D57</f>
        <v>土</v>
      </c>
      <c r="AC18" s="57" t="str">
        <f>'旬報(5月)'!D58</f>
        <v>日</v>
      </c>
      <c r="AD18" s="57" t="str">
        <f>'旬報(5月)'!D59</f>
        <v>月</v>
      </c>
      <c r="AE18" s="57" t="str">
        <f>'旬報(5月)'!D60</f>
        <v>火</v>
      </c>
      <c r="AF18" s="57" t="str">
        <f>'旬報(5月)'!D61</f>
        <v>水</v>
      </c>
      <c r="AG18" s="57" t="str">
        <f>'旬報(5月)'!D62</f>
        <v>木</v>
      </c>
      <c r="AH18" s="57" t="str">
        <f>'旬報(5月)'!D63</f>
        <v>金</v>
      </c>
      <c r="AI18" s="57" t="str">
        <f>'旬報(5月)'!D64</f>
        <v>土</v>
      </c>
      <c r="AJ18" s="57" t="str">
        <f>'旬報(5月)'!D65</f>
        <v>日</v>
      </c>
      <c r="AK18" s="66" t="str">
        <f>'旬報(5月)'!D66</f>
        <v>月</v>
      </c>
      <c r="AO18" s="251"/>
    </row>
    <row r="19" spans="2:46" ht="12.75" customHeight="1" x14ac:dyDescent="0.2">
      <c r="B19" s="327">
        <f t="shared" ref="B19" si="6">B13+1</f>
        <v>5</v>
      </c>
      <c r="C19" s="328" t="s">
        <v>1</v>
      </c>
      <c r="D19" s="60" t="s">
        <v>9</v>
      </c>
      <c r="E19" s="61"/>
      <c r="F19" s="61"/>
      <c r="G19" s="255">
        <f>IF(OR(G21="夏季休暇",G21="余裕期間",G21="工場製作",G21="一時中止",G21="年末年始"),"-",'旬報(5月)'!F$16)</f>
        <v>0</v>
      </c>
      <c r="H19" s="56">
        <f>IF(OR(H21="夏季休暇",H21="余裕期間",H21="工場製作",H21="一時中止",H21="年末年始"),"-",'旬報(5月)'!F$17)</f>
        <v>0</v>
      </c>
      <c r="I19" s="56">
        <f>IF(OR(I21="夏季休暇",I21="余裕期間",I21="工場製作",I21="一時中止",I21="年末年始"),"-",'旬報(5月)'!F$18)</f>
        <v>0</v>
      </c>
      <c r="J19" s="56">
        <f>IF(OR(J21="夏季休暇",J21="余裕期間",J21="工場製作",J21="一時中止",J21="年末年始"),"-",'旬報(5月)'!F$19)</f>
        <v>0</v>
      </c>
      <c r="K19" s="56">
        <f>IF(OR(K21="夏季休暇",K21="余裕期間",K21="工場製作",K21="一時中止",K21="年末年始"),"-",'旬報(5月)'!F$20)</f>
        <v>0</v>
      </c>
      <c r="L19" s="56">
        <f>IF(OR(L21="夏季休暇",L21="余裕期間",L21="工場製作",L21="一時中止",L21="年末年始"),"-",'旬報(5月)'!F$21)</f>
        <v>0</v>
      </c>
      <c r="M19" s="56">
        <f>IF(OR(M21="夏季休暇",M21="余裕期間",M21="工場製作",M21="一時中止",M21="年末年始"),"-",'旬報(5月)'!F$22)</f>
        <v>0</v>
      </c>
      <c r="N19" s="56">
        <f>IF(OR(N21="夏季休暇",N21="余裕期間",N21="工場製作",N21="一時中止",N21="年末年始"),"-",'旬報(5月)'!F$23)</f>
        <v>0</v>
      </c>
      <c r="O19" s="56">
        <f>IF(OR(O21="夏季休暇",O21="余裕期間",O21="工場製作",O21="一時中止",O21="年末年始"),"-",'旬報(5月)'!F$24)</f>
        <v>0</v>
      </c>
      <c r="P19" s="56">
        <f>IF(OR(P21="夏季休暇",P21="余裕期間",P21="工場製作",P21="一時中止",P21="年末年始"),"-",'旬報(5月)'!F$25)</f>
        <v>0</v>
      </c>
      <c r="Q19" s="56">
        <f>IF(OR(Q21="夏季休暇",Q21="余裕期間",Q21="工場製作",Q21="一時中止",Q21="年末年始"),"-",'旬報(5月)'!F$36)</f>
        <v>0</v>
      </c>
      <c r="R19" s="56">
        <f>IF(OR(R21="夏季休暇",R21="余裕期間",R21="工場製作",R21="一時中止",R21="年末年始"),"-",'旬報(5月)'!F$37)</f>
        <v>0</v>
      </c>
      <c r="S19" s="56">
        <f>IF(OR(S21="夏季休暇",S21="余裕期間",S21="工場製作",S21="一時中止",S21="年末年始"),"-",'旬報(5月)'!F$38)</f>
        <v>0</v>
      </c>
      <c r="T19" s="56">
        <f>IF(OR(T21="夏季休暇",T21="余裕期間",T21="工場製作",T21="一時中止",T21="年末年始"),"-",'旬報(5月)'!F$39)</f>
        <v>0</v>
      </c>
      <c r="U19" s="56">
        <f>IF(OR(U21="夏季休暇",U21="余裕期間",U21="工場製作",U21="一時中止",U21="年末年始"),"-",'旬報(5月)'!F$40)</f>
        <v>0</v>
      </c>
      <c r="V19" s="56">
        <f>IF(OR(V21="夏季休暇",V21="余裕期間",V21="工場製作",V21="一時中止",V21="年末年始"),"-",'旬報(5月)'!F$41)</f>
        <v>0</v>
      </c>
      <c r="W19" s="56">
        <f>IF(OR(W21="夏季休暇",W21="余裕期間",W21="工場製作",W21="一時中止",W21="年末年始"),"-",'旬報(5月)'!F$42)</f>
        <v>0</v>
      </c>
      <c r="X19" s="56">
        <f>IF(OR(X21="夏季休暇",X21="余裕期間",X21="工場製作",X21="一時中止",X21="年末年始"),"-",'旬報(5月)'!F$43)</f>
        <v>0</v>
      </c>
      <c r="Y19" s="56">
        <f>IF(OR(Y21="夏季休暇",Y21="余裕期間",Y21="工場製作",Y21="一時中止",Y21="年末年始"),"-",'旬報(5月)'!F$44)</f>
        <v>0</v>
      </c>
      <c r="Z19" s="56">
        <f>IF(OR(Z21="夏季休暇",Z21="余裕期間",Z21="工場製作",Z21="一時中止",Z21="年末年始"),"-",'旬報(5月)'!F$45)</f>
        <v>0</v>
      </c>
      <c r="AA19" s="56">
        <f>IF(OR(AA21="夏季休暇",AA21="余裕期間",AA21="工場製作",AA21="一時中止",AA21="年末年始"),"-",'旬報(5月)'!F$56)</f>
        <v>0</v>
      </c>
      <c r="AB19" s="56">
        <f>IF(OR(AB21="夏季休暇",AB21="余裕期間",AB21="工場製作",AB21="一時中止",AB21="年末年始"),"-",'旬報(5月)'!F$57)</f>
        <v>0</v>
      </c>
      <c r="AC19" s="56">
        <f>IF(OR(AC21="夏季休暇",AC21="余裕期間",AC21="工場製作",AC21="一時中止",AC21="年末年始"),"-",'旬報(5月)'!F$58)</f>
        <v>0</v>
      </c>
      <c r="AD19" s="56">
        <f>IF(OR(AD21="夏季休暇",AD21="余裕期間",AD21="工場製作",AD21="一時中止",AD21="年末年始"),"-",'旬報(5月)'!F$59)</f>
        <v>0</v>
      </c>
      <c r="AE19" s="56">
        <f>IF(OR(AE21="夏季休暇",AE21="余裕期間",AE21="工場製作",AE21="一時中止",AE21="年末年始"),"-",'旬報(5月)'!F$60)</f>
        <v>0</v>
      </c>
      <c r="AF19" s="56">
        <f>IF(OR(AF21="夏季休暇",AF21="余裕期間",AF21="工場製作",AF21="一時中止",AF21="年末年始"),"-",'旬報(5月)'!F$61)</f>
        <v>0</v>
      </c>
      <c r="AG19" s="56">
        <f>IF(OR(AG21="夏季休暇",AG21="余裕期間",AG21="工場製作",AG21="一時中止",AG21="年末年始"),"-",'旬報(5月)'!F$62)</f>
        <v>0</v>
      </c>
      <c r="AH19" s="56">
        <f>IF(OR(AH21="夏季休暇",AH21="余裕期間",AH21="工場製作",AH21="一時中止",AH21="年末年始"),"-",'旬報(5月)'!F$63)</f>
        <v>0</v>
      </c>
      <c r="AI19" s="56">
        <f>IF(OR(AI21="夏季休暇",AI21="余裕期間",AI21="工場製作",AI21="一時中止",AI21="年末年始"),"-",'旬報(5月)'!F$64)</f>
        <v>0</v>
      </c>
      <c r="AJ19" s="56">
        <f>IF(OR(AJ21="夏季休暇",AJ21="余裕期間",AJ21="工場製作",AJ21="一時中止",AJ21="年末年始"),"-",'旬報(5月)'!F$65)</f>
        <v>0</v>
      </c>
      <c r="AK19" s="67">
        <f>IF(OR(AK21="夏季休暇",AK21="余裕期間",AK21="工場製作",AK21="一時中止",AK21="年末年始"),"-",'旬報(5月)'!F$66)</f>
        <v>0</v>
      </c>
      <c r="AL19">
        <f>SUM(COUNTIF(G19:AK19,{"休"}))</f>
        <v>0</v>
      </c>
      <c r="AM19">
        <f>SUM(COUNTIF(G19:AK19,{"■"}))</f>
        <v>0</v>
      </c>
      <c r="AN19">
        <f>AL19+AM19</f>
        <v>0</v>
      </c>
      <c r="AQ19" s="229"/>
    </row>
    <row r="20" spans="2:46" ht="12.75" customHeight="1" x14ac:dyDescent="0.2">
      <c r="B20" s="327"/>
      <c r="C20" s="328"/>
      <c r="D20" s="60" t="s">
        <v>10</v>
      </c>
      <c r="E20" s="61"/>
      <c r="F20" s="61"/>
      <c r="G20" s="255">
        <f>IF(OR(G21="夏季休暇",G21="余裕期間",G21="工場製作",G21="一時中止",G21="年末年始"),"-",'旬報(5月)'!T$16)</f>
        <v>0</v>
      </c>
      <c r="H20" s="56">
        <f>IF(OR(H21="夏季休暇",H21="余裕期間",H21="工場製作",H21="一時中止",H21="年末年始"),"-",'旬報(5月)'!T$17)</f>
        <v>0</v>
      </c>
      <c r="I20" s="56">
        <f>IF(OR(I21="夏季休暇",I21="余裕期間",I21="工場製作",I21="一時中止",I21="年末年始"),"-",'旬報(5月)'!T$18)</f>
        <v>0</v>
      </c>
      <c r="J20" s="56">
        <f>IF(OR(J21="夏季休暇",J21="余裕期間",J21="工場製作",J21="一時中止",J21="年末年始"),"-",'旬報(5月)'!T$19)</f>
        <v>0</v>
      </c>
      <c r="K20" s="56">
        <f>IF(OR(K21="夏季休暇",K21="余裕期間",K21="工場製作",K21="一時中止",K21="年末年始"),"-",'旬報(5月)'!T$20)</f>
        <v>0</v>
      </c>
      <c r="L20" s="56">
        <f>IF(OR(L21="夏季休暇",L21="余裕期間",L21="工場製作",L21="一時中止",L21="年末年始"),"-",'旬報(5月)'!T$21)</f>
        <v>0</v>
      </c>
      <c r="M20" s="56">
        <f>IF(OR(M21="夏季休暇",M21="余裕期間",M21="工場製作",M21="一時中止",M21="年末年始"),"-",'旬報(5月)'!T$22)</f>
        <v>0</v>
      </c>
      <c r="N20" s="56">
        <f>IF(OR(N21="夏季休暇",N21="余裕期間",N21="工場製作",N21="一時中止",N21="年末年始"),"-",'旬報(5月)'!T$23)</f>
        <v>0</v>
      </c>
      <c r="O20" s="56">
        <f>IF(OR(O21="夏季休暇",O21="余裕期間",O21="工場製作",O21="一時中止",O21="年末年始"),"-",'旬報(5月)'!T$24)</f>
        <v>0</v>
      </c>
      <c r="P20" s="56">
        <f>IF(OR(P21="夏季休暇",P21="余裕期間",P21="工場製作",P21="一時中止",P21="年末年始"),"-",'旬報(5月)'!T$25)</f>
        <v>0</v>
      </c>
      <c r="Q20" s="56">
        <f>IF(OR(Q21="夏季休暇",Q21="余裕期間",Q21="工場製作",Q21="一時中止",Q21="年末年始"),"-",'旬報(5月)'!T$36)</f>
        <v>0</v>
      </c>
      <c r="R20" s="56">
        <f>IF(OR(R21="夏季休暇",R21="余裕期間",R21="工場製作",R21="一時中止",R21="年末年始"),"-",'旬報(5月)'!T$37)</f>
        <v>0</v>
      </c>
      <c r="S20" s="56">
        <f>IF(OR(S21="夏季休暇",S21="余裕期間",S21="工場製作",S21="一時中止",S21="年末年始"),"-",'旬報(5月)'!T$38)</f>
        <v>0</v>
      </c>
      <c r="T20" s="56">
        <f>IF(OR(T21="夏季休暇",T21="余裕期間",T21="工場製作",T21="一時中止",T21="年末年始"),"-",'旬報(5月)'!T$39)</f>
        <v>0</v>
      </c>
      <c r="U20" s="56">
        <f>IF(OR(U21="夏季休暇",U21="余裕期間",U21="工場製作",U21="一時中止",U21="年末年始"),"-",'旬報(5月)'!T$40)</f>
        <v>0</v>
      </c>
      <c r="V20" s="56">
        <f>IF(OR(V21="夏季休暇",V21="余裕期間",V21="工場製作",V21="一時中止",V21="年末年始"),"-",'旬報(5月)'!T$41)</f>
        <v>0</v>
      </c>
      <c r="W20" s="56">
        <f>IF(OR(W21="夏季休暇",W21="余裕期間",W21="工場製作",W21="一時中止",W21="年末年始"),"-",'旬報(5月)'!T$42)</f>
        <v>0</v>
      </c>
      <c r="X20" s="56">
        <f>IF(OR(X21="夏季休暇",X21="余裕期間",X21="工場製作",X21="一時中止",X21="年末年始"),"-",'旬報(5月)'!T$43)</f>
        <v>0</v>
      </c>
      <c r="Y20" s="56">
        <f>IF(OR(Y21="夏季休暇",Y21="余裕期間",Y21="工場製作",Y21="一時中止",Y21="年末年始"),"-",'旬報(5月)'!T$44)</f>
        <v>0</v>
      </c>
      <c r="Z20" s="56">
        <f>IF(OR(Z21="夏季休暇",Z21="余裕期間",Z21="工場製作",Z21="一時中止",Z21="年末年始"),"-",'旬報(5月)'!T$45)</f>
        <v>0</v>
      </c>
      <c r="AA20" s="56">
        <f>IF(OR(AA21="夏季休暇",AA21="余裕期間",AA21="工場製作",AA21="一時中止",AA21="年末年始"),"-",'旬報(5月)'!T$56)</f>
        <v>0</v>
      </c>
      <c r="AB20" s="56">
        <f>IF(OR(AB21="夏季休暇",AB21="余裕期間",AB21="工場製作",AB21="一時中止",AB21="年末年始"),"-",'旬報(5月)'!T$57)</f>
        <v>0</v>
      </c>
      <c r="AC20" s="56">
        <f>IF(OR(AC21="夏季休暇",AC21="余裕期間",AC21="工場製作",AC21="一時中止",AC21="年末年始"),"-",'旬報(5月)'!T$58)</f>
        <v>0</v>
      </c>
      <c r="AD20" s="56">
        <f>IF(OR(AD21="夏季休暇",AD21="余裕期間",AD21="工場製作",AD21="一時中止",AD21="年末年始"),"-",'旬報(5月)'!T$59)</f>
        <v>0</v>
      </c>
      <c r="AE20" s="56">
        <f>IF(OR(AE21="夏季休暇",AE21="余裕期間",AE21="工場製作",AE21="一時中止",AE21="年末年始"),"-",'旬報(5月)'!T$60)</f>
        <v>0</v>
      </c>
      <c r="AF20" s="56">
        <f>IF(OR(AF21="夏季休暇",AF21="余裕期間",AF21="工場製作",AF21="一時中止",AF21="年末年始"),"-",'旬報(5月)'!T$61)</f>
        <v>0</v>
      </c>
      <c r="AG20" s="56">
        <f>IF(OR(AG21="夏季休暇",AG21="余裕期間",AG21="工場製作",AG21="一時中止",AG21="年末年始"),"-",'旬報(5月)'!T$62)</f>
        <v>0</v>
      </c>
      <c r="AH20" s="56">
        <f>IF(OR(AH21="夏季休暇",AH21="余裕期間",AH21="工場製作",AH21="一時中止",AH21="年末年始"),"-",'旬報(5月)'!T$63)</f>
        <v>0</v>
      </c>
      <c r="AI20" s="56">
        <f>IF(OR(AI21="夏季休暇",AI21="余裕期間",AI21="工場製作",AI21="一時中止",AI21="年末年始"),"-",'旬報(5月)'!T$64)</f>
        <v>0</v>
      </c>
      <c r="AJ20" s="56">
        <f>IF(OR(AJ21="夏季休暇",AJ21="余裕期間",AJ21="工場製作",AJ21="一時中止",AJ21="年末年始"),"-",'旬報(5月)'!T$65)</f>
        <v>0</v>
      </c>
      <c r="AK20" s="67">
        <f>IF(OR(AK21="夏季休暇",AK21="余裕期間",AK21="工場製作",AK21="一時中止",AK21="年末年始"),"-",'旬報(5月)'!T$66)</f>
        <v>0</v>
      </c>
      <c r="AL20">
        <f>SUM(COUNTIF(G20:AK20,{"休"}))</f>
        <v>0</v>
      </c>
      <c r="AM20">
        <f>SUM(COUNTIF(G20:AK20,{"■"}))</f>
        <v>0</v>
      </c>
      <c r="AN20">
        <f>AL20+AM20</f>
        <v>0</v>
      </c>
      <c r="AQ20" s="229"/>
    </row>
    <row r="21" spans="2:46" ht="12.75" customHeight="1" x14ac:dyDescent="0.2">
      <c r="B21" s="224"/>
      <c r="C21" s="225"/>
      <c r="D21" s="62" t="s">
        <v>250</v>
      </c>
      <c r="E21" s="63"/>
      <c r="F21" s="63"/>
      <c r="G21" s="241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42"/>
      <c r="AL21">
        <f>SUM(COUNTIF(G21:AK21,{"休"}))</f>
        <v>0</v>
      </c>
      <c r="AO21" s="229"/>
      <c r="AP21" s="229">
        <f t="shared" ref="AP21" si="7">COUNTIFS(G21:AK21,"夏季休暇")</f>
        <v>0</v>
      </c>
      <c r="AQ21" s="229">
        <f t="shared" ref="AQ21" si="8">COUNTIFS(G21:AK21,"余裕期間")</f>
        <v>0</v>
      </c>
      <c r="AR21" s="229">
        <f t="shared" ref="AR21" si="9">COUNTIFS(G21:AK21,"工場製作")</f>
        <v>0</v>
      </c>
      <c r="AS21" s="229">
        <f t="shared" ref="AS21" si="10">COUNTIFS(G21:AK21,"一時中止")</f>
        <v>0</v>
      </c>
      <c r="AT21" s="229">
        <f t="shared" ref="AT21" si="11">COUNTIFS(G21:AK21,"年末年始")</f>
        <v>0</v>
      </c>
    </row>
    <row r="22" spans="2:46" ht="12.75" customHeight="1" x14ac:dyDescent="0.2">
      <c r="B22" s="224"/>
      <c r="C22" s="225"/>
      <c r="D22" s="62" t="s">
        <v>249</v>
      </c>
      <c r="E22" s="63"/>
      <c r="F22" s="63"/>
      <c r="G22" s="241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42"/>
      <c r="AO22" s="229">
        <f t="shared" ref="AO22" si="12">COUNTIFS(G22:AK22,"○")</f>
        <v>0</v>
      </c>
      <c r="AP22" s="229"/>
    </row>
    <row r="23" spans="2:46" ht="12.75" customHeight="1" x14ac:dyDescent="0.2">
      <c r="B23" s="68"/>
      <c r="C23" s="64"/>
      <c r="D23" s="62" t="s">
        <v>81</v>
      </c>
      <c r="E23" s="63"/>
      <c r="F23" s="63"/>
      <c r="G23" s="25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7"/>
      <c r="AO23" s="252"/>
    </row>
    <row r="24" spans="2:46" ht="12.75" customHeight="1" x14ac:dyDescent="0.2">
      <c r="B24" s="69"/>
      <c r="C24" s="65"/>
      <c r="D24" s="58" t="s">
        <v>13</v>
      </c>
      <c r="E24" s="59"/>
      <c r="F24" s="59"/>
      <c r="G24" s="257" t="str">
        <f>'旬報(6月)'!D16</f>
        <v>火</v>
      </c>
      <c r="H24" s="57" t="str">
        <f>'旬報(6月)'!D17</f>
        <v>水</v>
      </c>
      <c r="I24" s="57" t="str">
        <f>'旬報(6月)'!D18</f>
        <v>木</v>
      </c>
      <c r="J24" s="57" t="str">
        <f>'旬報(6月)'!D19</f>
        <v>金</v>
      </c>
      <c r="K24" s="57" t="str">
        <f>'旬報(6月)'!D20</f>
        <v>土</v>
      </c>
      <c r="L24" s="57" t="str">
        <f>'旬報(6月)'!D21</f>
        <v>日</v>
      </c>
      <c r="M24" s="57" t="str">
        <f>'旬報(6月)'!D22</f>
        <v>月</v>
      </c>
      <c r="N24" s="57" t="str">
        <f>'旬報(6月)'!D23</f>
        <v>火</v>
      </c>
      <c r="O24" s="57" t="str">
        <f>'旬報(6月)'!D24</f>
        <v>水</v>
      </c>
      <c r="P24" s="57" t="str">
        <f>'旬報(6月)'!D25</f>
        <v>木</v>
      </c>
      <c r="Q24" s="57" t="str">
        <f>'旬報(6月)'!D36</f>
        <v>金</v>
      </c>
      <c r="R24" s="57" t="str">
        <f>'旬報(6月)'!D37</f>
        <v>土</v>
      </c>
      <c r="S24" s="57" t="str">
        <f>'旬報(6月)'!D38</f>
        <v>日</v>
      </c>
      <c r="T24" s="57" t="str">
        <f>'旬報(6月)'!D39</f>
        <v>月</v>
      </c>
      <c r="U24" s="57" t="str">
        <f>'旬報(6月)'!D40</f>
        <v>火</v>
      </c>
      <c r="V24" s="57" t="str">
        <f>'旬報(6月)'!D41</f>
        <v>水</v>
      </c>
      <c r="W24" s="57" t="str">
        <f>'旬報(6月)'!D42</f>
        <v>木</v>
      </c>
      <c r="X24" s="57" t="str">
        <f>'旬報(6月)'!D43</f>
        <v>金</v>
      </c>
      <c r="Y24" s="57" t="str">
        <f>'旬報(6月)'!D44</f>
        <v>土</v>
      </c>
      <c r="Z24" s="57" t="str">
        <f>'旬報(6月)'!D45</f>
        <v>日</v>
      </c>
      <c r="AA24" s="57" t="str">
        <f>'旬報(6月)'!D56</f>
        <v>月</v>
      </c>
      <c r="AB24" s="57" t="str">
        <f>'旬報(6月)'!D57</f>
        <v>火</v>
      </c>
      <c r="AC24" s="57" t="str">
        <f>'旬報(6月)'!D58</f>
        <v>水</v>
      </c>
      <c r="AD24" s="57" t="str">
        <f>'旬報(6月)'!D59</f>
        <v>木</v>
      </c>
      <c r="AE24" s="57" t="str">
        <f>'旬報(6月)'!D60</f>
        <v>金</v>
      </c>
      <c r="AF24" s="57" t="str">
        <f>'旬報(6月)'!D61</f>
        <v>土</v>
      </c>
      <c r="AG24" s="57" t="str">
        <f>'旬報(6月)'!D62</f>
        <v>日</v>
      </c>
      <c r="AH24" s="57" t="str">
        <f>'旬報(6月)'!D63</f>
        <v>月</v>
      </c>
      <c r="AI24" s="57" t="str">
        <f>'旬報(6月)'!D64</f>
        <v>火</v>
      </c>
      <c r="AJ24" s="57" t="str">
        <f>'旬報(6月)'!D65</f>
        <v>水</v>
      </c>
      <c r="AK24" s="66"/>
      <c r="AO24" s="251"/>
    </row>
    <row r="25" spans="2:46" ht="12.75" customHeight="1" x14ac:dyDescent="0.2">
      <c r="B25" s="327">
        <f t="shared" ref="B25" si="13">B19+1</f>
        <v>6</v>
      </c>
      <c r="C25" s="328" t="s">
        <v>1</v>
      </c>
      <c r="D25" s="60" t="s">
        <v>9</v>
      </c>
      <c r="E25" s="61"/>
      <c r="F25" s="61"/>
      <c r="G25" s="258">
        <f>IF(OR(G27="夏季休暇",G27="余裕期間",G27="工場製作",G27="一時中止",G27="年末年始"),"-",'旬報(6月)'!F$16)</f>
        <v>0</v>
      </c>
      <c r="H25" s="217">
        <f>IF(OR(H27="夏季休暇",H27="余裕期間",H27="工場製作",H27="一時中止",H27="年末年始"),"-",'旬報(6月)'!F$17)</f>
        <v>0</v>
      </c>
      <c r="I25" s="56">
        <f>IF(OR(I27="夏季休暇",I27="余裕期間",I27="工場製作",I27="一時中止",I27="年末年始"),"-",'旬報(6月)'!F$18)</f>
        <v>0</v>
      </c>
      <c r="J25" s="56">
        <f>IF(OR(J27="夏季休暇",J27="余裕期間",J27="工場製作",J27="一時中止",J27="年末年始"),"-",'旬報(6月)'!F$19)</f>
        <v>0</v>
      </c>
      <c r="K25" s="56">
        <f>IF(OR(K27="夏季休暇",K27="余裕期間",K27="工場製作",K27="一時中止",K27="年末年始"),"-",'旬報(6月)'!F$20)</f>
        <v>0</v>
      </c>
      <c r="L25" s="56">
        <f>IF(OR(L27="夏季休暇",L27="余裕期間",L27="工場製作",L27="一時中止",L27="年末年始"),"-",'旬報(6月)'!F$21)</f>
        <v>0</v>
      </c>
      <c r="M25" s="56">
        <f>IF(OR(M27="夏季休暇",M27="余裕期間",M27="工場製作",M27="一時中止",M27="年末年始"),"-",'旬報(6月)'!F$22)</f>
        <v>0</v>
      </c>
      <c r="N25" s="56">
        <f>IF(OR(N27="夏季休暇",N27="余裕期間",N27="工場製作",N27="一時中止",N27="年末年始"),"-",'旬報(6月)'!F$23)</f>
        <v>0</v>
      </c>
      <c r="O25" s="56">
        <f>IF(OR(O27="夏季休暇",O27="余裕期間",O27="工場製作",O27="一時中止",O27="年末年始"),"-",'旬報(6月)'!F$24)</f>
        <v>0</v>
      </c>
      <c r="P25" s="56">
        <f>IF(OR(P27="夏季休暇",P27="余裕期間",P27="工場製作",P27="一時中止",P27="年末年始"),"-",'旬報(6月)'!F$25)</f>
        <v>0</v>
      </c>
      <c r="Q25" s="56">
        <f>IF(OR(Q27="夏季休暇",Q27="余裕期間",Q27="工場製作",Q27="一時中止",Q27="年末年始"),"-",'旬報(6月)'!F$36)</f>
        <v>0</v>
      </c>
      <c r="R25" s="56">
        <f>IF(OR(R27="夏季休暇",R27="余裕期間",R27="工場製作",R27="一時中止",R27="年末年始"),"-",'旬報(6月)'!F$37)</f>
        <v>0</v>
      </c>
      <c r="S25" s="56">
        <f>IF(OR(S27="夏季休暇",S27="余裕期間",S27="工場製作",S27="一時中止",S27="年末年始"),"-",'旬報(6月)'!F$38)</f>
        <v>0</v>
      </c>
      <c r="T25" s="56">
        <f>IF(OR(T27="夏季休暇",T27="余裕期間",T27="工場製作",T27="一時中止",T27="年末年始"),"-",'旬報(6月)'!F$39)</f>
        <v>0</v>
      </c>
      <c r="U25" s="56">
        <f>IF(OR(U27="夏季休暇",U27="余裕期間",U27="工場製作",U27="一時中止",U27="年末年始"),"-",'旬報(6月)'!F$40)</f>
        <v>0</v>
      </c>
      <c r="V25" s="56">
        <f>IF(OR(V27="夏季休暇",V27="余裕期間",V27="工場製作",V27="一時中止",V27="年末年始"),"-",'旬報(6月)'!F$41)</f>
        <v>0</v>
      </c>
      <c r="W25" s="56">
        <f>IF(OR(W27="夏季休暇",W27="余裕期間",W27="工場製作",W27="一時中止",W27="年末年始"),"-",'旬報(6月)'!F$42)</f>
        <v>0</v>
      </c>
      <c r="X25" s="56">
        <f>IF(OR(X27="夏季休暇",X27="余裕期間",X27="工場製作",X27="一時中止",X27="年末年始"),"-",'旬報(6月)'!F$43)</f>
        <v>0</v>
      </c>
      <c r="Y25" s="56">
        <f>IF(OR(Y27="夏季休暇",Y27="余裕期間",Y27="工場製作",Y27="一時中止",Y27="年末年始"),"-",'旬報(6月)'!F$44)</f>
        <v>0</v>
      </c>
      <c r="Z25" s="56">
        <f>IF(OR(Z27="夏季休暇",Z27="余裕期間",Z27="工場製作",Z27="一時中止",Z27="年末年始"),"-",'旬報(6月)'!F$45)</f>
        <v>0</v>
      </c>
      <c r="AA25" s="56">
        <f>IF(OR(AA27="夏季休暇",AA27="余裕期間",AA27="工場製作",AA27="一時中止",AA27="年末年始"),"-",'旬報(6月)'!F$56)</f>
        <v>0</v>
      </c>
      <c r="AB25" s="56">
        <f>IF(OR(AB27="夏季休暇",AB27="余裕期間",AB27="工場製作",AB27="一時中止",AB27="年末年始"),"-",'旬報(6月)'!F$57)</f>
        <v>0</v>
      </c>
      <c r="AC25" s="56">
        <f>IF(OR(AC27="夏季休暇",AC27="余裕期間",AC27="工場製作",AC27="一時中止",AC27="年末年始"),"-",'旬報(6月)'!F$58)</f>
        <v>0</v>
      </c>
      <c r="AD25" s="56">
        <f>IF(OR(AD27="夏季休暇",AD27="余裕期間",AD27="工場製作",AD27="一時中止",AD27="年末年始"),"-",'旬報(6月)'!F$59)</f>
        <v>0</v>
      </c>
      <c r="AE25" s="56">
        <f>IF(OR(AE27="夏季休暇",AE27="余裕期間",AE27="工場製作",AE27="一時中止",AE27="年末年始"),"-",'旬報(6月)'!F$60)</f>
        <v>0</v>
      </c>
      <c r="AF25" s="56">
        <f>IF(OR(AF27="夏季休暇",AF27="余裕期間",AF27="工場製作",AF27="一時中止",AF27="年末年始"),"-",'旬報(6月)'!F$61)</f>
        <v>0</v>
      </c>
      <c r="AG25" s="56">
        <f>IF(OR(AG27="夏季休暇",AG27="余裕期間",AG27="工場製作",AG27="一時中止",AG27="年末年始"),"-",'旬報(6月)'!F$62)</f>
        <v>0</v>
      </c>
      <c r="AH25" s="56">
        <f>IF(OR(AH27="夏季休暇",AH27="余裕期間",AH27="工場製作",AH27="一時中止",AH27="年末年始"),"-",'旬報(6月)'!F$63)</f>
        <v>0</v>
      </c>
      <c r="AI25" s="56">
        <f>IF(OR(AI27="夏季休暇",AI27="余裕期間",AI27="工場製作",AI27="一時中止",AI27="年末年始"),"-",'旬報(6月)'!F$64)</f>
        <v>0</v>
      </c>
      <c r="AJ25" s="56">
        <f>IF(OR(AJ27="夏季休暇",AJ27="余裕期間",AJ27="工場製作",AJ27="一時中止",AJ27="年末年始"),"-",'旬報(6月)'!F$65)</f>
        <v>0</v>
      </c>
      <c r="AK25" s="67"/>
      <c r="AL25">
        <f>SUM(COUNTIF(G25:AK25,{"休"}))</f>
        <v>0</v>
      </c>
      <c r="AM25">
        <f>SUM(COUNTIF(G25:AK25,{"■"}))</f>
        <v>0</v>
      </c>
      <c r="AN25">
        <f>AL25+AM25</f>
        <v>0</v>
      </c>
      <c r="AQ25" s="229"/>
    </row>
    <row r="26" spans="2:46" ht="12.75" customHeight="1" x14ac:dyDescent="0.2">
      <c r="B26" s="327"/>
      <c r="C26" s="328"/>
      <c r="D26" s="60" t="s">
        <v>10</v>
      </c>
      <c r="E26" s="61"/>
      <c r="F26" s="61"/>
      <c r="G26" s="258">
        <f>IF(OR(G27="夏季休暇",G27="余裕期間",G27="工場製作",G27="一時中止",G27="年末年始"),"-",'旬報(6月)'!T$16)</f>
        <v>0</v>
      </c>
      <c r="H26" s="56">
        <f>IF(OR(H27="夏季休暇",H27="余裕期間",H27="工場製作",H27="一時中止",H27="年末年始"),"-",'旬報(6月)'!T$17)</f>
        <v>0</v>
      </c>
      <c r="I26" s="217">
        <f>IF(OR(I27="夏季休暇",I27="余裕期間",I27="工場製作",I27="一時中止",I27="年末年始"),"-",'旬報(6月)'!T$18)</f>
        <v>0</v>
      </c>
      <c r="J26" s="56">
        <f>IF(OR(J27="夏季休暇",J27="余裕期間",J27="工場製作",J27="一時中止",J27="年末年始"),"-",'旬報(6月)'!T$19)</f>
        <v>0</v>
      </c>
      <c r="K26" s="56">
        <f>IF(OR(K27="夏季休暇",K27="余裕期間",K27="工場製作",K27="一時中止",K27="年末年始"),"-",'旬報(6月)'!T$20)</f>
        <v>0</v>
      </c>
      <c r="L26" s="56">
        <f>IF(OR(L27="夏季休暇",L27="余裕期間",L27="工場製作",L27="一時中止",L27="年末年始"),"-",'旬報(6月)'!T$21)</f>
        <v>0</v>
      </c>
      <c r="M26" s="56">
        <f>IF(OR(M27="夏季休暇",M27="余裕期間",M27="工場製作",M27="一時中止",M27="年末年始"),"-",'旬報(6月)'!T$22)</f>
        <v>0</v>
      </c>
      <c r="N26" s="56">
        <f>IF(OR(N27="夏季休暇",N27="余裕期間",N27="工場製作",N27="一時中止",N27="年末年始"),"-",'旬報(6月)'!T$23)</f>
        <v>0</v>
      </c>
      <c r="O26" s="56">
        <f>IF(OR(O27="夏季休暇",O27="余裕期間",O27="工場製作",O27="一時中止",O27="年末年始"),"-",'旬報(6月)'!T$24)</f>
        <v>0</v>
      </c>
      <c r="P26" s="56">
        <f>IF(OR(P27="夏季休暇",P27="余裕期間",P27="工場製作",P27="一時中止",P27="年末年始"),"-",'旬報(6月)'!T$25)</f>
        <v>0</v>
      </c>
      <c r="Q26" s="56">
        <f>IF(OR(Q27="夏季休暇",Q27="余裕期間",Q27="工場製作",Q27="一時中止",Q27="年末年始"),"-",'旬報(6月)'!T$36)</f>
        <v>0</v>
      </c>
      <c r="R26" s="56">
        <f>IF(OR(R27="夏季休暇",R27="余裕期間",R27="工場製作",R27="一時中止",R27="年末年始"),"-",'旬報(6月)'!T$37)</f>
        <v>0</v>
      </c>
      <c r="S26" s="56">
        <f>IF(OR(S27="夏季休暇",S27="余裕期間",S27="工場製作",S27="一時中止",S27="年末年始"),"-",'旬報(6月)'!T$38)</f>
        <v>0</v>
      </c>
      <c r="T26" s="56">
        <f>IF(OR(T27="夏季休暇",T27="余裕期間",T27="工場製作",T27="一時中止",T27="年末年始"),"-",'旬報(6月)'!T$39)</f>
        <v>0</v>
      </c>
      <c r="U26" s="56">
        <f>IF(OR(U27="夏季休暇",U27="余裕期間",U27="工場製作",U27="一時中止",U27="年末年始"),"-",'旬報(6月)'!T$40)</f>
        <v>0</v>
      </c>
      <c r="V26" s="56">
        <f>IF(OR(V27="夏季休暇",V27="余裕期間",V27="工場製作",V27="一時中止",V27="年末年始"),"-",'旬報(6月)'!T$41)</f>
        <v>0</v>
      </c>
      <c r="W26" s="56">
        <f>IF(OR(W27="夏季休暇",W27="余裕期間",W27="工場製作",W27="一時中止",W27="年末年始"),"-",'旬報(6月)'!T$42)</f>
        <v>0</v>
      </c>
      <c r="X26" s="56">
        <f>IF(OR(X27="夏季休暇",X27="余裕期間",X27="工場製作",X27="一時中止",X27="年末年始"),"-",'旬報(6月)'!T$43)</f>
        <v>0</v>
      </c>
      <c r="Y26" s="56">
        <f>IF(OR(Y27="夏季休暇",Y27="余裕期間",Y27="工場製作",Y27="一時中止",Y27="年末年始"),"-",'旬報(6月)'!T$44)</f>
        <v>0</v>
      </c>
      <c r="Z26" s="56">
        <f>IF(OR(Z27="夏季休暇",Z27="余裕期間",Z27="工場製作",Z27="一時中止",Z27="年末年始"),"-",'旬報(6月)'!T$45)</f>
        <v>0</v>
      </c>
      <c r="AA26" s="56">
        <f>IF(OR(AA27="夏季休暇",AA27="余裕期間",AA27="工場製作",AA27="一時中止",AA27="年末年始"),"-",'旬報(6月)'!T$56)</f>
        <v>0</v>
      </c>
      <c r="AB26" s="56">
        <f>IF(OR(AB27="夏季休暇",AB27="余裕期間",AB27="工場製作",AB27="一時中止",AB27="年末年始"),"-",'旬報(6月)'!T$57)</f>
        <v>0</v>
      </c>
      <c r="AC26" s="56">
        <f>IF(OR(AC27="夏季休暇",AC27="余裕期間",AC27="工場製作",AC27="一時中止",AC27="年末年始"),"-",'旬報(6月)'!T$58)</f>
        <v>0</v>
      </c>
      <c r="AD26" s="56">
        <f>IF(OR(AD27="夏季休暇",AD27="余裕期間",AD27="工場製作",AD27="一時中止",AD27="年末年始"),"-",'旬報(6月)'!T$59)</f>
        <v>0</v>
      </c>
      <c r="AE26" s="56">
        <f>IF(OR(AE27="夏季休暇",AE27="余裕期間",AE27="工場製作",AE27="一時中止",AE27="年末年始"),"-",'旬報(6月)'!T$60)</f>
        <v>0</v>
      </c>
      <c r="AF26" s="56">
        <f>IF(OR(AF27="夏季休暇",AF27="余裕期間",AF27="工場製作",AF27="一時中止",AF27="年末年始"),"-",'旬報(6月)'!T$61)</f>
        <v>0</v>
      </c>
      <c r="AG26" s="56">
        <f>IF(OR(AG27="夏季休暇",AG27="余裕期間",AG27="工場製作",AG27="一時中止",AG27="年末年始"),"-",'旬報(6月)'!T$62)</f>
        <v>0</v>
      </c>
      <c r="AH26" s="56">
        <f>IF(OR(AH27="夏季休暇",AH27="余裕期間",AH27="工場製作",AH27="一時中止",AH27="年末年始"),"-",'旬報(6月)'!T$63)</f>
        <v>0</v>
      </c>
      <c r="AI26" s="56">
        <f>IF(OR(AI27="夏季休暇",AI27="余裕期間",AI27="工場製作",AI27="一時中止",AI27="年末年始"),"-",'旬報(6月)'!T$64)</f>
        <v>0</v>
      </c>
      <c r="AJ26" s="56">
        <f>IF(OR(AJ27="夏季休暇",AJ27="余裕期間",AJ27="工場製作",AJ27="一時中止",AJ27="年末年始"),"-",'旬報(6月)'!T$65)</f>
        <v>0</v>
      </c>
      <c r="AK26" s="67"/>
      <c r="AL26">
        <f>SUM(COUNTIF(G26:AK26,{"休"}))</f>
        <v>0</v>
      </c>
      <c r="AM26">
        <f>SUM(COUNTIF(G26:AK26,{"■"}))</f>
        <v>0</v>
      </c>
      <c r="AN26">
        <f>AL26+AM26</f>
        <v>0</v>
      </c>
      <c r="AQ26" s="229"/>
    </row>
    <row r="27" spans="2:46" ht="12.75" customHeight="1" x14ac:dyDescent="0.2">
      <c r="B27" s="224"/>
      <c r="C27" s="225"/>
      <c r="D27" s="62" t="s">
        <v>250</v>
      </c>
      <c r="E27" s="63"/>
      <c r="F27" s="63"/>
      <c r="G27" s="241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42"/>
      <c r="AL27">
        <f>SUM(COUNTIF(G27:AK27,{"休"}))</f>
        <v>0</v>
      </c>
      <c r="AO27" s="229"/>
      <c r="AP27" s="229">
        <f t="shared" ref="AP27" si="14">COUNTIFS(G27:AK27,"夏季休暇")</f>
        <v>0</v>
      </c>
      <c r="AQ27" s="229">
        <f t="shared" ref="AQ27" si="15">COUNTIFS(G27:AK27,"余裕期間")</f>
        <v>0</v>
      </c>
      <c r="AR27" s="229">
        <f t="shared" ref="AR27" si="16">COUNTIFS(G27:AK27,"工場製作")</f>
        <v>0</v>
      </c>
      <c r="AS27" s="229">
        <f t="shared" ref="AS27" si="17">COUNTIFS(G27:AK27,"一時中止")</f>
        <v>0</v>
      </c>
      <c r="AT27" s="229">
        <f t="shared" ref="AT27" si="18">COUNTIFS(G27:AK27,"年末年始")</f>
        <v>0</v>
      </c>
    </row>
    <row r="28" spans="2:46" ht="12.75" customHeight="1" x14ac:dyDescent="0.2">
      <c r="B28" s="224"/>
      <c r="C28" s="225"/>
      <c r="D28" s="62" t="s">
        <v>249</v>
      </c>
      <c r="E28" s="63"/>
      <c r="F28" s="63"/>
      <c r="G28" s="241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42"/>
      <c r="AO28" s="229">
        <f t="shared" ref="AO28" si="19">COUNTIFS(G28:AK28,"○")</f>
        <v>0</v>
      </c>
      <c r="AP28" s="229"/>
    </row>
    <row r="29" spans="2:46" ht="12.75" customHeight="1" x14ac:dyDescent="0.2">
      <c r="B29" s="68"/>
      <c r="C29" s="64"/>
      <c r="D29" s="62" t="s">
        <v>81</v>
      </c>
      <c r="E29" s="63"/>
      <c r="F29" s="63"/>
      <c r="G29" s="259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75"/>
      <c r="AO29" s="252"/>
    </row>
    <row r="30" spans="2:46" ht="12.75" customHeight="1" x14ac:dyDescent="0.2">
      <c r="B30" s="69"/>
      <c r="C30" s="65"/>
      <c r="D30" s="58" t="s">
        <v>13</v>
      </c>
      <c r="E30" s="59"/>
      <c r="F30" s="59"/>
      <c r="G30" s="260" t="str">
        <f>'旬報(7月)'!D16</f>
        <v>木</v>
      </c>
      <c r="H30" s="219" t="str">
        <f>'旬報(7月)'!D17</f>
        <v>金</v>
      </c>
      <c r="I30" s="219" t="str">
        <f>'旬報(7月)'!D18</f>
        <v>土</v>
      </c>
      <c r="J30" s="219" t="str">
        <f>'旬報(7月)'!D19</f>
        <v>日</v>
      </c>
      <c r="K30" s="219" t="str">
        <f>'旬報(7月)'!D20</f>
        <v>月</v>
      </c>
      <c r="L30" s="219" t="str">
        <f>'旬報(7月)'!D21</f>
        <v>火</v>
      </c>
      <c r="M30" s="219" t="str">
        <f>'旬報(7月)'!D22</f>
        <v>水</v>
      </c>
      <c r="N30" s="219" t="str">
        <f>'旬報(7月)'!D23</f>
        <v>木</v>
      </c>
      <c r="O30" s="219" t="str">
        <f>'旬報(7月)'!D24</f>
        <v>金</v>
      </c>
      <c r="P30" s="219" t="str">
        <f>'旬報(7月)'!D25</f>
        <v>土</v>
      </c>
      <c r="Q30" s="219" t="str">
        <f>'旬報(7月)'!D36</f>
        <v>日</v>
      </c>
      <c r="R30" s="219" t="str">
        <f>'旬報(7月)'!D37</f>
        <v>月</v>
      </c>
      <c r="S30" s="219" t="str">
        <f>'旬報(7月)'!D38</f>
        <v>火</v>
      </c>
      <c r="T30" s="219" t="str">
        <f>'旬報(7月)'!D39</f>
        <v>水</v>
      </c>
      <c r="U30" s="219" t="str">
        <f>'旬報(7月)'!D40</f>
        <v>木</v>
      </c>
      <c r="V30" s="219" t="str">
        <f>'旬報(7月)'!D41</f>
        <v>金</v>
      </c>
      <c r="W30" s="219" t="str">
        <f>'旬報(7月)'!D42</f>
        <v>土</v>
      </c>
      <c r="X30" s="219" t="str">
        <f>'旬報(7月)'!D43</f>
        <v>日</v>
      </c>
      <c r="Y30" s="219" t="str">
        <f>'旬報(7月)'!D44</f>
        <v>月</v>
      </c>
      <c r="Z30" s="219" t="str">
        <f>'旬報(7月)'!D45</f>
        <v>火</v>
      </c>
      <c r="AA30" s="219" t="str">
        <f>'旬報(7月)'!D56</f>
        <v>水</v>
      </c>
      <c r="AB30" s="219" t="str">
        <f>'旬報(7月)'!D57</f>
        <v>木</v>
      </c>
      <c r="AC30" s="219" t="str">
        <f>'旬報(7月)'!D58</f>
        <v>金</v>
      </c>
      <c r="AD30" s="219" t="str">
        <f>'旬報(7月)'!D59</f>
        <v>土</v>
      </c>
      <c r="AE30" s="219" t="str">
        <f>'旬報(7月)'!D60</f>
        <v>日</v>
      </c>
      <c r="AF30" s="219" t="str">
        <f>'旬報(7月)'!D61</f>
        <v>月</v>
      </c>
      <c r="AG30" s="219" t="str">
        <f>'旬報(7月)'!D62</f>
        <v>火</v>
      </c>
      <c r="AH30" s="219" t="str">
        <f>'旬報(7月)'!D63</f>
        <v>水</v>
      </c>
      <c r="AI30" s="219" t="str">
        <f>'旬報(7月)'!D64</f>
        <v>木</v>
      </c>
      <c r="AJ30" s="219" t="str">
        <f>'旬報(7月)'!D65</f>
        <v>金</v>
      </c>
      <c r="AK30" s="276" t="str">
        <f>'旬報(7月)'!D66</f>
        <v>土</v>
      </c>
      <c r="AO30" s="251"/>
    </row>
    <row r="31" spans="2:46" ht="12.75" customHeight="1" x14ac:dyDescent="0.2">
      <c r="B31" s="327">
        <f t="shared" ref="B31" si="20">B25+1</f>
        <v>7</v>
      </c>
      <c r="C31" s="328" t="s">
        <v>1</v>
      </c>
      <c r="D31" s="60" t="s">
        <v>9</v>
      </c>
      <c r="E31" s="61"/>
      <c r="F31" s="61"/>
      <c r="G31" s="258">
        <f>IF(OR(G33="夏季休暇",G33="余裕期間",G33="工場製作",G33="一時中止",G33="年末年始"),"-",'旬報(7月)'!F$16)</f>
        <v>0</v>
      </c>
      <c r="H31" s="217">
        <f>IF(OR(H33="夏季休暇",H33="余裕期間",H33="工場製作",H33="一時中止",H33="年末年始"),"-",'旬報(7月)'!F$17)</f>
        <v>0</v>
      </c>
      <c r="I31" s="217">
        <f>IF(OR(I33="夏季休暇",I33="余裕期間",I33="工場製作",I33="一時中止",I33="年末年始"),"-",'旬報(7月)'!F$18)</f>
        <v>0</v>
      </c>
      <c r="J31" s="217">
        <f>IF(OR(J33="夏季休暇",J33="余裕期間",J33="工場製作",J33="一時中止",J33="年末年始"),"-",'旬報(7月)'!F$19)</f>
        <v>0</v>
      </c>
      <c r="K31" s="217">
        <f>IF(OR(K33="夏季休暇",K33="余裕期間",K33="工場製作",K33="一時中止",K33="年末年始"),"-",'旬報(7月)'!F$20)</f>
        <v>0</v>
      </c>
      <c r="L31" s="217">
        <f>IF(OR(L33="夏季休暇",L33="余裕期間",L33="工場製作",L33="一時中止",L33="年末年始"),"-",'旬報(7月)'!F$21)</f>
        <v>0</v>
      </c>
      <c r="M31" s="217">
        <f>IF(OR(M33="夏季休暇",M33="余裕期間",M33="工場製作",M33="一時中止",M33="年末年始"),"-",'旬報(7月)'!F$22)</f>
        <v>0</v>
      </c>
      <c r="N31" s="217">
        <f>IF(OR(N33="夏季休暇",N33="余裕期間",N33="工場製作",N33="一時中止",N33="年末年始"),"-",'旬報(7月)'!F$23)</f>
        <v>0</v>
      </c>
      <c r="O31" s="217">
        <f>IF(OR(O33="夏季休暇",O33="余裕期間",O33="工場製作",O33="一時中止",O33="年末年始"),"-",'旬報(7月)'!F$24)</f>
        <v>0</v>
      </c>
      <c r="P31" s="217">
        <f>IF(OR(P33="夏季休暇",P33="余裕期間",P33="工場製作",P33="一時中止",P33="年末年始"),"-",'旬報(7月)'!F$25)</f>
        <v>0</v>
      </c>
      <c r="Q31" s="217">
        <f>IF(OR(Q33="夏季休暇",Q33="余裕期間",Q33="工場製作",Q33="一時中止",Q33="年末年始"),"-",'旬報(7月)'!F$36)</f>
        <v>0</v>
      </c>
      <c r="R31" s="217">
        <f>IF(OR(R33="夏季休暇",R33="余裕期間",R33="工場製作",R33="一時中止",R33="年末年始"),"-",'旬報(7月)'!F$37)</f>
        <v>0</v>
      </c>
      <c r="S31" s="217">
        <f>IF(OR(S33="夏季休暇",S33="余裕期間",S33="工場製作",S33="一時中止",S33="年末年始"),"-",'旬報(7月)'!F$38)</f>
        <v>0</v>
      </c>
      <c r="T31" s="217">
        <f>IF(OR(T33="夏季休暇",T33="余裕期間",T33="工場製作",T33="一時中止",T33="年末年始"),"-",'旬報(7月)'!F$39)</f>
        <v>0</v>
      </c>
      <c r="U31" s="217">
        <f>IF(OR(U33="夏季休暇",U33="余裕期間",U33="工場製作",U33="一時中止",U33="年末年始"),"-",'旬報(7月)'!F$40)</f>
        <v>0</v>
      </c>
      <c r="V31" s="217">
        <f>IF(OR(V33="夏季休暇",V33="余裕期間",V33="工場製作",V33="一時中止",V33="年末年始"),"-",'旬報(7月)'!F$41)</f>
        <v>0</v>
      </c>
      <c r="W31" s="217">
        <f>IF(OR(W33="夏季休暇",W33="余裕期間",W33="工場製作",W33="一時中止",W33="年末年始"),"-",'旬報(7月)'!F$42)</f>
        <v>0</v>
      </c>
      <c r="X31" s="217">
        <f>IF(OR(X33="夏季休暇",X33="余裕期間",X33="工場製作",X33="一時中止",X33="年末年始"),"-",'旬報(7月)'!F$43)</f>
        <v>0</v>
      </c>
      <c r="Y31" s="217">
        <f>IF(OR(Y33="夏季休暇",Y33="余裕期間",Y33="工場製作",Y33="一時中止",Y33="年末年始"),"-",'旬報(7月)'!F$44)</f>
        <v>0</v>
      </c>
      <c r="Z31" s="217">
        <f>IF(OR(Z33="夏季休暇",Z33="余裕期間",Z33="工場製作",Z33="一時中止",Z33="年末年始"),"-",'旬報(7月)'!F$45)</f>
        <v>0</v>
      </c>
      <c r="AA31" s="217">
        <f>IF(OR(AA33="夏季休暇",AA33="余裕期間",AA33="工場製作",AA33="一時中止",AA33="年末年始"),"-",'旬報(7月)'!F$56)</f>
        <v>0</v>
      </c>
      <c r="AB31" s="217">
        <f>IF(OR(AB33="夏季休暇",AB33="余裕期間",AB33="工場製作",AB33="一時中止",AB33="年末年始"),"-",'旬報(7月)'!F$57)</f>
        <v>0</v>
      </c>
      <c r="AC31" s="217">
        <f>IF(OR(AC33="夏季休暇",AC33="余裕期間",AC33="工場製作",AC33="一時中止",AC33="年末年始"),"-",'旬報(7月)'!F$58)</f>
        <v>0</v>
      </c>
      <c r="AD31" s="217">
        <f>IF(OR(AD33="夏季休暇",AD33="余裕期間",AD33="工場製作",AD33="一時中止",AD33="年末年始"),"-",'旬報(7月)'!F$59)</f>
        <v>0</v>
      </c>
      <c r="AE31" s="217">
        <f>IF(OR(AE33="夏季休暇",AE33="余裕期間",AE33="工場製作",AE33="一時中止",AE33="年末年始"),"-",'旬報(7月)'!F$60)</f>
        <v>0</v>
      </c>
      <c r="AF31" s="217">
        <f>IF(OR(AF33="夏季休暇",AF33="余裕期間",AF33="工場製作",AF33="一時中止",AF33="年末年始"),"-",'旬報(7月)'!F$61)</f>
        <v>0</v>
      </c>
      <c r="AG31" s="217">
        <f>IF(OR(AG33="夏季休暇",AG33="余裕期間",AG33="工場製作",AG33="一時中止",AG33="年末年始"),"-",'旬報(7月)'!F$62)</f>
        <v>0</v>
      </c>
      <c r="AH31" s="217">
        <f>IF(OR(AH33="夏季休暇",AH33="余裕期間",AH33="工場製作",AH33="一時中止",AH33="年末年始"),"-",'旬報(7月)'!F$63)</f>
        <v>0</v>
      </c>
      <c r="AI31" s="217">
        <f>IF(OR(AI33="夏季休暇",AI33="余裕期間",AI33="工場製作",AI33="一時中止",AI33="年末年始"),"-",'旬報(7月)'!F$64)</f>
        <v>0</v>
      </c>
      <c r="AJ31" s="217">
        <f>IF(OR(AJ33="夏季休暇",AJ33="余裕期間",AJ33="工場製作",AJ33="一時中止",AJ33="年末年始"),"-",'旬報(7月)'!F$65)</f>
        <v>0</v>
      </c>
      <c r="AK31" s="218">
        <f>IF(OR(AK33="夏季休暇",AK33="余裕期間",AK33="工場製作",AK33="一時中止",AK33="年末年始"),"-",'旬報(7月)'!F$66)</f>
        <v>0</v>
      </c>
      <c r="AL31">
        <f>SUM(COUNTIF(G31:AK31,{"休"}))</f>
        <v>0</v>
      </c>
      <c r="AM31">
        <f>SUM(COUNTIF(G31:AK31,{"■"}))</f>
        <v>0</v>
      </c>
      <c r="AN31">
        <f>AL31+AM31</f>
        <v>0</v>
      </c>
      <c r="AQ31" s="229"/>
    </row>
    <row r="32" spans="2:46" ht="12.75" customHeight="1" x14ac:dyDescent="0.2">
      <c r="B32" s="327"/>
      <c r="C32" s="328"/>
      <c r="D32" s="60" t="s">
        <v>10</v>
      </c>
      <c r="E32" s="61"/>
      <c r="F32" s="61"/>
      <c r="G32" s="258">
        <f>IF(OR(G33="夏季休暇",G33="余裕期間",G33="工場製作",G33="一時中止",G33="年末年始"),"-",'旬報(7月)'!T$16)</f>
        <v>0</v>
      </c>
      <c r="H32" s="217">
        <f>IF(OR(H33="夏季休暇",H33="余裕期間",H33="工場製作",H33="一時中止",H33="年末年始"),"-",'旬報(7月)'!T$17)</f>
        <v>0</v>
      </c>
      <c r="I32" s="217">
        <f>IF(OR(I33="夏季休暇",I33="余裕期間",I33="工場製作",I33="一時中止",I33="年末年始"),"-",'旬報(7月)'!T$18)</f>
        <v>0</v>
      </c>
      <c r="J32" s="217">
        <f>IF(OR(J33="夏季休暇",J33="余裕期間",J33="工場製作",J33="一時中止",J33="年末年始"),"-",'旬報(7月)'!T$19)</f>
        <v>0</v>
      </c>
      <c r="K32" s="217">
        <f>IF(OR(K33="夏季休暇",K33="余裕期間",K33="工場製作",K33="一時中止",K33="年末年始"),"-",'旬報(7月)'!T$20)</f>
        <v>0</v>
      </c>
      <c r="L32" s="217">
        <f>IF(OR(L33="夏季休暇",L33="余裕期間",L33="工場製作",L33="一時中止",L33="年末年始"),"-",'旬報(7月)'!T$21)</f>
        <v>0</v>
      </c>
      <c r="M32" s="217">
        <f>IF(OR(M33="夏季休暇",M33="余裕期間",M33="工場製作",M33="一時中止",M33="年末年始"),"-",'旬報(7月)'!T$22)</f>
        <v>0</v>
      </c>
      <c r="N32" s="217">
        <f>IF(OR(N33="夏季休暇",N33="余裕期間",N33="工場製作",N33="一時中止",N33="年末年始"),"-",'旬報(7月)'!T$23)</f>
        <v>0</v>
      </c>
      <c r="O32" s="217">
        <f>IF(OR(O33="夏季休暇",O33="余裕期間",O33="工場製作",O33="一時中止",O33="年末年始"),"-",'旬報(7月)'!T$24)</f>
        <v>0</v>
      </c>
      <c r="P32" s="217">
        <f>IF(OR(P33="夏季休暇",P33="余裕期間",P33="工場製作",P33="一時中止",P33="年末年始"),"-",'旬報(7月)'!T$25)</f>
        <v>0</v>
      </c>
      <c r="Q32" s="217">
        <f>IF(OR(Q33="夏季休暇",Q33="余裕期間",Q33="工場製作",Q33="一時中止",Q33="年末年始"),"-",'旬報(7月)'!T$36)</f>
        <v>0</v>
      </c>
      <c r="R32" s="217">
        <f>IF(OR(R33="夏季休暇",R33="余裕期間",R33="工場製作",R33="一時中止",R33="年末年始"),"-",'旬報(7月)'!T$37)</f>
        <v>0</v>
      </c>
      <c r="S32" s="217">
        <f>IF(OR(S33="夏季休暇",S33="余裕期間",S33="工場製作",S33="一時中止",S33="年末年始"),"-",'旬報(7月)'!T$38)</f>
        <v>0</v>
      </c>
      <c r="T32" s="217">
        <f>IF(OR(T33="夏季休暇",T33="余裕期間",T33="工場製作",T33="一時中止",T33="年末年始"),"-",'旬報(7月)'!T$39)</f>
        <v>0</v>
      </c>
      <c r="U32" s="217">
        <f>IF(OR(U33="夏季休暇",U33="余裕期間",U33="工場製作",U33="一時中止",U33="年末年始"),"-",'旬報(7月)'!T$40)</f>
        <v>0</v>
      </c>
      <c r="V32" s="217">
        <f>IF(OR(V33="夏季休暇",V33="余裕期間",V33="工場製作",V33="一時中止",V33="年末年始"),"-",'旬報(7月)'!T$41)</f>
        <v>0</v>
      </c>
      <c r="W32" s="217">
        <f>IF(OR(W33="夏季休暇",W33="余裕期間",W33="工場製作",W33="一時中止",W33="年末年始"),"-",'旬報(7月)'!T$42)</f>
        <v>0</v>
      </c>
      <c r="X32" s="217">
        <f>IF(OR(X33="夏季休暇",X33="余裕期間",X33="工場製作",X33="一時中止",X33="年末年始"),"-",'旬報(7月)'!T$43)</f>
        <v>0</v>
      </c>
      <c r="Y32" s="217">
        <f>IF(OR(Y33="夏季休暇",Y33="余裕期間",Y33="工場製作",Y33="一時中止",Y33="年末年始"),"-",'旬報(7月)'!T$44)</f>
        <v>0</v>
      </c>
      <c r="Z32" s="217">
        <f>IF(OR(Z33="夏季休暇",Z33="余裕期間",Z33="工場製作",Z33="一時中止",Z33="年末年始"),"-",'旬報(7月)'!T$45)</f>
        <v>0</v>
      </c>
      <c r="AA32" s="217">
        <f>IF(OR(AA33="夏季休暇",AA33="余裕期間",AA33="工場製作",AA33="一時中止",AA33="年末年始"),"-",'旬報(7月)'!T$56)</f>
        <v>0</v>
      </c>
      <c r="AB32" s="217">
        <f>IF(OR(AB33="夏季休暇",AB33="余裕期間",AB33="工場製作",AB33="一時中止",AB33="年末年始"),"-",'旬報(7月)'!T$57)</f>
        <v>0</v>
      </c>
      <c r="AC32" s="217">
        <f>IF(OR(AC33="夏季休暇",AC33="余裕期間",AC33="工場製作",AC33="一時中止",AC33="年末年始"),"-",'旬報(7月)'!T$58)</f>
        <v>0</v>
      </c>
      <c r="AD32" s="217">
        <f>IF(OR(AD33="夏季休暇",AD33="余裕期間",AD33="工場製作",AD33="一時中止",AD33="年末年始"),"-",'旬報(7月)'!T$59)</f>
        <v>0</v>
      </c>
      <c r="AE32" s="217">
        <f>IF(OR(AE33="夏季休暇",AE33="余裕期間",AE33="工場製作",AE33="一時中止",AE33="年末年始"),"-",'旬報(7月)'!T$60)</f>
        <v>0</v>
      </c>
      <c r="AF32" s="217">
        <f>IF(OR(AF33="夏季休暇",AF33="余裕期間",AF33="工場製作",AF33="一時中止",AF33="年末年始"),"-",'旬報(7月)'!T$61)</f>
        <v>0</v>
      </c>
      <c r="AG32" s="217">
        <f>IF(OR(AG33="夏季休暇",AG33="余裕期間",AG33="工場製作",AG33="一時中止",AG33="年末年始"),"-",'旬報(7月)'!T$62)</f>
        <v>0</v>
      </c>
      <c r="AH32" s="217">
        <f>IF(OR(AH33="夏季休暇",AH33="余裕期間",AH33="工場製作",AH33="一時中止",AH33="年末年始"),"-",'旬報(7月)'!T$63)</f>
        <v>0</v>
      </c>
      <c r="AI32" s="217">
        <f>IF(OR(AI33="夏季休暇",AI33="余裕期間",AI33="工場製作",AI33="一時中止",AI33="年末年始"),"-",'旬報(7月)'!T$64)</f>
        <v>0</v>
      </c>
      <c r="AJ32" s="217">
        <f>IF(OR(AJ33="夏季休暇",AJ33="余裕期間",AJ33="工場製作",AJ33="一時中止",AJ33="年末年始"),"-",'旬報(7月)'!T$65)</f>
        <v>0</v>
      </c>
      <c r="AK32" s="218">
        <f>IF(OR(AK33="夏季休暇",AK33="余裕期間",AK33="工場製作",AK33="一時中止",AK33="年末年始"),"-",'旬報(7月)'!T$66)</f>
        <v>0</v>
      </c>
      <c r="AL32">
        <f>SUM(COUNTIF(G32:AK32,{"休"}))</f>
        <v>0</v>
      </c>
      <c r="AM32">
        <f>SUM(COUNTIF(G32:AK32,{"■"}))</f>
        <v>0</v>
      </c>
      <c r="AN32">
        <f>AL32+AM32</f>
        <v>0</v>
      </c>
      <c r="AQ32" s="229"/>
    </row>
    <row r="33" spans="2:46" ht="12.75" customHeight="1" x14ac:dyDescent="0.2">
      <c r="B33" s="224"/>
      <c r="C33" s="225"/>
      <c r="D33" s="62" t="s">
        <v>250</v>
      </c>
      <c r="E33" s="63"/>
      <c r="F33" s="63"/>
      <c r="G33" s="241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42"/>
      <c r="AL33">
        <f>SUM(COUNTIF(G33:AK33,{"休"}))</f>
        <v>0</v>
      </c>
      <c r="AO33" s="229"/>
      <c r="AP33" s="229">
        <f t="shared" ref="AP33" si="21">COUNTIFS(G33:AK33,"夏季休暇")</f>
        <v>0</v>
      </c>
      <c r="AQ33" s="229">
        <f t="shared" ref="AQ33" si="22">COUNTIFS(G33:AK33,"余裕期間")</f>
        <v>0</v>
      </c>
      <c r="AR33" s="229">
        <f t="shared" ref="AR33" si="23">COUNTIFS(G33:AK33,"工場製作")</f>
        <v>0</v>
      </c>
      <c r="AS33" s="229">
        <f t="shared" ref="AS33" si="24">COUNTIFS(G33:AK33,"一時中止")</f>
        <v>0</v>
      </c>
      <c r="AT33" s="229">
        <f t="shared" ref="AT33" si="25">COUNTIFS(G33:AK33,"年末年始")</f>
        <v>0</v>
      </c>
    </row>
    <row r="34" spans="2:46" ht="12.75" customHeight="1" x14ac:dyDescent="0.2">
      <c r="B34" s="224"/>
      <c r="C34" s="225"/>
      <c r="D34" s="62" t="s">
        <v>249</v>
      </c>
      <c r="E34" s="63"/>
      <c r="F34" s="63"/>
      <c r="G34" s="241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42"/>
      <c r="AO34" s="229">
        <f t="shared" ref="AO34" si="26">COUNTIFS(G34:AK34,"○")</f>
        <v>0</v>
      </c>
      <c r="AP34" s="229"/>
    </row>
    <row r="35" spans="2:46" ht="12.75" customHeight="1" x14ac:dyDescent="0.2">
      <c r="B35" s="68"/>
      <c r="C35" s="64"/>
      <c r="D35" s="62" t="s">
        <v>81</v>
      </c>
      <c r="E35" s="63"/>
      <c r="F35" s="63"/>
      <c r="G35" s="263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75"/>
      <c r="AO35" s="252"/>
    </row>
    <row r="36" spans="2:46" ht="12.75" customHeight="1" x14ac:dyDescent="0.2">
      <c r="B36" s="69"/>
      <c r="C36" s="65"/>
      <c r="D36" s="58" t="s">
        <v>13</v>
      </c>
      <c r="E36" s="59"/>
      <c r="F36" s="59"/>
      <c r="G36" s="260" t="str">
        <f>'旬報(8月)'!D16</f>
        <v>日</v>
      </c>
      <c r="H36" s="219" t="str">
        <f>'旬報(8月)'!D17</f>
        <v>月</v>
      </c>
      <c r="I36" s="219" t="str">
        <f>'旬報(8月)'!D18</f>
        <v>火</v>
      </c>
      <c r="J36" s="219" t="str">
        <f>'旬報(8月)'!D19</f>
        <v>水</v>
      </c>
      <c r="K36" s="219" t="str">
        <f>'旬報(8月)'!D20</f>
        <v>木</v>
      </c>
      <c r="L36" s="219" t="str">
        <f>'旬報(8月)'!D21</f>
        <v>金</v>
      </c>
      <c r="M36" s="219" t="str">
        <f>'旬報(8月)'!D22</f>
        <v>土</v>
      </c>
      <c r="N36" s="219" t="str">
        <f>'旬報(8月)'!D23</f>
        <v>日</v>
      </c>
      <c r="O36" s="219" t="str">
        <f>'旬報(8月)'!D24</f>
        <v>月</v>
      </c>
      <c r="P36" s="219" t="str">
        <f>'旬報(8月)'!D25</f>
        <v>火</v>
      </c>
      <c r="Q36" s="221" t="str">
        <f>'旬報(8月)'!D36</f>
        <v>水</v>
      </c>
      <c r="R36" s="221" t="str">
        <f>'旬報(8月)'!D37</f>
        <v>木</v>
      </c>
      <c r="S36" s="221" t="str">
        <f>'旬報(8月)'!D38</f>
        <v>金</v>
      </c>
      <c r="T36" s="221" t="str">
        <f>'旬報(8月)'!D39</f>
        <v>土</v>
      </c>
      <c r="U36" s="222" t="str">
        <f>'旬報(8月)'!D40</f>
        <v>日</v>
      </c>
      <c r="V36" s="219" t="str">
        <f>'旬報(8月)'!D41</f>
        <v>月</v>
      </c>
      <c r="W36" s="219" t="str">
        <f>'旬報(8月)'!D42</f>
        <v>火</v>
      </c>
      <c r="X36" s="219" t="str">
        <f>'旬報(8月)'!D43</f>
        <v>水</v>
      </c>
      <c r="Y36" s="219" t="str">
        <f>'旬報(8月)'!D44</f>
        <v>木</v>
      </c>
      <c r="Z36" s="219" t="str">
        <f>'旬報(8月)'!D45</f>
        <v>金</v>
      </c>
      <c r="AA36" s="219" t="str">
        <f>'旬報(8月)'!D56</f>
        <v>土</v>
      </c>
      <c r="AB36" s="219" t="str">
        <f>'旬報(8月)'!D57</f>
        <v>日</v>
      </c>
      <c r="AC36" s="219" t="str">
        <f>'旬報(8月)'!D58</f>
        <v>月</v>
      </c>
      <c r="AD36" s="219" t="str">
        <f>'旬報(8月)'!D59</f>
        <v>火</v>
      </c>
      <c r="AE36" s="219" t="str">
        <f>'旬報(8月)'!D60</f>
        <v>水</v>
      </c>
      <c r="AF36" s="219" t="str">
        <f>'旬報(8月)'!D61</f>
        <v>木</v>
      </c>
      <c r="AG36" s="219" t="str">
        <f>'旬報(8月)'!D62</f>
        <v>金</v>
      </c>
      <c r="AH36" s="219" t="str">
        <f>'旬報(8月)'!D63</f>
        <v>土</v>
      </c>
      <c r="AI36" s="219" t="str">
        <f>'旬報(8月)'!D64</f>
        <v>日</v>
      </c>
      <c r="AJ36" s="219" t="str">
        <f>'旬報(8月)'!D65</f>
        <v>月</v>
      </c>
      <c r="AK36" s="276" t="str">
        <f>'旬報(8月)'!D66</f>
        <v>火</v>
      </c>
      <c r="AO36" s="251"/>
    </row>
    <row r="37" spans="2:46" ht="12.75" customHeight="1" x14ac:dyDescent="0.2">
      <c r="B37" s="327">
        <f t="shared" ref="B37" si="27">B31+1</f>
        <v>8</v>
      </c>
      <c r="C37" s="328" t="s">
        <v>1</v>
      </c>
      <c r="D37" s="60" t="s">
        <v>9</v>
      </c>
      <c r="E37" s="61"/>
      <c r="F37" s="61"/>
      <c r="G37" s="258">
        <f>IF(OR(G39="夏季休暇",G39="余裕期間",G39="工場製作",G39="一時中止",G39="年末年始"),"-",'旬報(8月)'!F$16)</f>
        <v>0</v>
      </c>
      <c r="H37" s="217">
        <f>IF(OR(H39="夏季休暇",H39="余裕期間",H39="工場製作",H39="一時中止",H39="年末年始"),"-",'旬報(8月)'!F$17)</f>
        <v>0</v>
      </c>
      <c r="I37" s="217">
        <f>IF(OR(I39="夏季休暇",I39="余裕期間",I39="工場製作",I39="一時中止",I39="年末年始"),"-",'旬報(8月)'!F$18)</f>
        <v>0</v>
      </c>
      <c r="J37" s="217">
        <f>IF(OR(J39="夏季休暇",J39="余裕期間",J39="工場製作",J39="一時中止",J39="年末年始"),"-",'旬報(8月)'!F$19)</f>
        <v>0</v>
      </c>
      <c r="K37" s="217">
        <f>IF(OR(K39="夏季休暇",K39="余裕期間",K39="工場製作",K39="一時中止",K39="年末年始"),"-",'旬報(8月)'!F$20)</f>
        <v>0</v>
      </c>
      <c r="L37" s="217">
        <f>IF(OR(L39="夏季休暇",L39="余裕期間",L39="工場製作",L39="一時中止",L39="年末年始"),"-",'旬報(8月)'!F$21)</f>
        <v>0</v>
      </c>
      <c r="M37" s="217">
        <f>IF(OR(M39="夏季休暇",M39="余裕期間",M39="工場製作",M39="一時中止",M39="年末年始"),"-",'旬報(8月)'!F$22)</f>
        <v>0</v>
      </c>
      <c r="N37" s="217">
        <f>IF(OR(N39="夏季休暇",N39="余裕期間",N39="工場製作",N39="一時中止",N39="年末年始"),"-",'旬報(8月)'!F$23)</f>
        <v>0</v>
      </c>
      <c r="O37" s="217">
        <f>IF(OR(O39="夏季休暇",O39="余裕期間",O39="工場製作",O39="一時中止",O39="年末年始"),"-",'旬報(8月)'!F$24)</f>
        <v>0</v>
      </c>
      <c r="P37" s="217">
        <f>IF(OR(P39="夏季休暇",P39="余裕期間",P39="工場製作",P39="一時中止",P39="年末年始"),"-",'旬報(8月)'!F$25)</f>
        <v>0</v>
      </c>
      <c r="Q37" s="217">
        <f>IF(OR(Q39="夏季休暇",Q39="余裕期間",Q39="工場製作",Q39="一時中止",Q39="年末年始"),"-",'旬報(8月)'!F$36)</f>
        <v>0</v>
      </c>
      <c r="R37" s="217">
        <f>IF(OR(R39="夏季休暇",R39="余裕期間",R39="工場製作",R39="一時中止",R39="年末年始"),"-",'旬報(8月)'!F$37)</f>
        <v>0</v>
      </c>
      <c r="S37" s="217">
        <f>IF(OR(S39="夏季休暇",S39="余裕期間",S39="工場製作",S39="一時中止",S39="年末年始"),"-",'旬報(8月)'!F$38)</f>
        <v>0</v>
      </c>
      <c r="T37" s="217">
        <f>IF(OR(T39="夏季休暇",T39="余裕期間",T39="工場製作",T39="一時中止",T39="年末年始"),"-",'旬報(8月)'!F$39)</f>
        <v>0</v>
      </c>
      <c r="U37" s="217">
        <f>IF(OR(U39="夏季休暇",U39="余裕期間",U39="工場製作",U39="一時中止",U39="年末年始"),"-",'旬報(8月)'!F$40)</f>
        <v>0</v>
      </c>
      <c r="V37" s="217">
        <f>IF(OR(V39="夏季休暇",V39="余裕期間",V39="工場製作",V39="一時中止",V39="年末年始"),"-",'旬報(8月)'!F$41)</f>
        <v>0</v>
      </c>
      <c r="W37" s="217">
        <f>IF(OR(W39="夏季休暇",W39="余裕期間",W39="工場製作",W39="一時中止",W39="年末年始"),"-",'旬報(8月)'!F$42)</f>
        <v>0</v>
      </c>
      <c r="X37" s="217">
        <f>IF(OR(X39="夏季休暇",X39="余裕期間",X39="工場製作",X39="一時中止",X39="年末年始"),"-",'旬報(8月)'!F$43)</f>
        <v>0</v>
      </c>
      <c r="Y37" s="217">
        <f>IF(OR(Y39="夏季休暇",Y39="余裕期間",Y39="工場製作",Y39="一時中止",Y39="年末年始"),"-",'旬報(8月)'!F$44)</f>
        <v>0</v>
      </c>
      <c r="Z37" s="217">
        <f>IF(OR(Z39="夏季休暇",Z39="余裕期間",Z39="工場製作",Z39="一時中止",Z39="年末年始"),"-",'旬報(8月)'!F$45)</f>
        <v>0</v>
      </c>
      <c r="AA37" s="217">
        <f>IF(OR(AA39="夏季休暇",AA39="余裕期間",AA39="工場製作",AA39="一時中止",AA39="年末年始"),"-",'旬報(8月)'!F$56)</f>
        <v>0</v>
      </c>
      <c r="AB37" s="217">
        <f>IF(OR(AB39="夏季休暇",AB39="余裕期間",AB39="工場製作",AB39="一時中止",AB39="年末年始"),"-",'旬報(8月)'!F$57)</f>
        <v>0</v>
      </c>
      <c r="AC37" s="217">
        <f>IF(OR(AC39="夏季休暇",AC39="余裕期間",AC39="工場製作",AC39="一時中止",AC39="年末年始"),"-",'旬報(8月)'!F$58)</f>
        <v>0</v>
      </c>
      <c r="AD37" s="217">
        <f>IF(OR(AD39="夏季休暇",AD39="余裕期間",AD39="工場製作",AD39="一時中止",AD39="年末年始"),"-",'旬報(8月)'!F$59)</f>
        <v>0</v>
      </c>
      <c r="AE37" s="217">
        <f>IF(OR(AE39="夏季休暇",AE39="余裕期間",AE39="工場製作",AE39="一時中止",AE39="年末年始"),"-",'旬報(8月)'!F$60)</f>
        <v>0</v>
      </c>
      <c r="AF37" s="217">
        <f>IF(OR(AF39="夏季休暇",AF39="余裕期間",AF39="工場製作",AF39="一時中止",AF39="年末年始"),"-",'旬報(8月)'!F$61)</f>
        <v>0</v>
      </c>
      <c r="AG37" s="217">
        <f>IF(OR(AG39="夏季休暇",AG39="余裕期間",AG39="工場製作",AG39="一時中止",AG39="年末年始"),"-",'旬報(8月)'!F$62)</f>
        <v>0</v>
      </c>
      <c r="AH37" s="217">
        <f>IF(OR(AH39="夏季休暇",AH39="余裕期間",AH39="工場製作",AH39="一時中止",AH39="年末年始"),"-",'旬報(8月)'!F$63)</f>
        <v>0</v>
      </c>
      <c r="AI37" s="217">
        <f>IF(OR(AI39="夏季休暇",AI39="余裕期間",AI39="工場製作",AI39="一時中止",AI39="年末年始"),"-",'旬報(8月)'!F$64)</f>
        <v>0</v>
      </c>
      <c r="AJ37" s="217">
        <f>IF(OR(AJ39="夏季休暇",AJ39="余裕期間",AJ39="工場製作",AJ39="一時中止",AJ39="年末年始"),"-",'旬報(8月)'!F$65)</f>
        <v>0</v>
      </c>
      <c r="AK37" s="218">
        <f>IF(OR(AK39="夏季休暇",AK39="余裕期間",AK39="工場製作",AK39="一時中止",AK39="年末年始"),"-",'旬報(8月)'!F$66)</f>
        <v>0</v>
      </c>
      <c r="AL37">
        <f>SUM(COUNTIF(G37:AK37,{"休"}))</f>
        <v>0</v>
      </c>
      <c r="AM37">
        <f>SUM(COUNTIF(G37:AK37,{"■"}))</f>
        <v>0</v>
      </c>
      <c r="AN37">
        <f>AL37+AM37</f>
        <v>0</v>
      </c>
      <c r="AQ37" s="229"/>
    </row>
    <row r="38" spans="2:46" ht="12.75" customHeight="1" x14ac:dyDescent="0.2">
      <c r="B38" s="327"/>
      <c r="C38" s="328"/>
      <c r="D38" s="60" t="s">
        <v>10</v>
      </c>
      <c r="E38" s="61"/>
      <c r="F38" s="61"/>
      <c r="G38" s="255">
        <f>IF(OR(G39="夏季休暇",G39="余裕期間",G39="工場製作",G39="一時中止",G39="年末年始"),"-",'旬報(8月)'!T$16)</f>
        <v>0</v>
      </c>
      <c r="H38" s="56">
        <f>IF(OR(H39="夏季休暇",H39="余裕期間",H39="工場製作",H39="一時中止",H39="年末年始"),"-",'旬報(8月)'!T$17)</f>
        <v>0</v>
      </c>
      <c r="I38" s="56">
        <f>IF(OR(I39="夏季休暇",I39="余裕期間",I39="工場製作",I39="一時中止",I39="年末年始"),"-",'旬報(8月)'!T$18)</f>
        <v>0</v>
      </c>
      <c r="J38" s="56">
        <f>IF(OR(J39="夏季休暇",J39="余裕期間",J39="工場製作",J39="一時中止",J39="年末年始"),"-",'旬報(8月)'!T$19)</f>
        <v>0</v>
      </c>
      <c r="K38" s="56">
        <f>IF(OR(K39="夏季休暇",K39="余裕期間",K39="工場製作",K39="一時中止",K39="年末年始"),"-",'旬報(8月)'!T$20)</f>
        <v>0</v>
      </c>
      <c r="L38" s="56">
        <f>IF(OR(L39="夏季休暇",L39="余裕期間",L39="工場製作",L39="一時中止",L39="年末年始"),"-",'旬報(8月)'!T$21)</f>
        <v>0</v>
      </c>
      <c r="M38" s="56">
        <f>IF(OR(M39="夏季休暇",M39="余裕期間",M39="工場製作",M39="一時中止",M39="年末年始"),"-",'旬報(8月)'!T$22)</f>
        <v>0</v>
      </c>
      <c r="N38" s="56">
        <f>IF(OR(N39="夏季休暇",N39="余裕期間",N39="工場製作",N39="一時中止",N39="年末年始"),"-",'旬報(8月)'!T$23)</f>
        <v>0</v>
      </c>
      <c r="O38" s="56">
        <f>IF(OR(O39="夏季休暇",O39="余裕期間",O39="工場製作",O39="一時中止",O39="年末年始"),"-",'旬報(8月)'!T$24)</f>
        <v>0</v>
      </c>
      <c r="P38" s="56">
        <f>IF(OR(P39="夏季休暇",P39="余裕期間",P39="工場製作",P39="一時中止",P39="年末年始"),"-",'旬報(8月)'!T$25)</f>
        <v>0</v>
      </c>
      <c r="Q38" s="56">
        <f>IF(OR(Q39="夏季休暇",Q39="余裕期間",Q39="工場製作",Q39="一時中止",Q39="年末年始"),"-",'旬報(8月)'!T$36)</f>
        <v>0</v>
      </c>
      <c r="R38" s="56">
        <f>IF(OR(R39="夏季休暇",R39="余裕期間",R39="工場製作",R39="一時中止",R39="年末年始"),"-",'旬報(8月)'!T$37)</f>
        <v>0</v>
      </c>
      <c r="S38" s="56">
        <f>IF(OR(S39="夏季休暇",S39="余裕期間",S39="工場製作",S39="一時中止",S39="年末年始"),"-",'旬報(8月)'!T$38)</f>
        <v>0</v>
      </c>
      <c r="T38" s="56">
        <f>IF(OR(T39="夏季休暇",T39="余裕期間",T39="工場製作",T39="一時中止",T39="年末年始"),"-",'旬報(8月)'!T$39)</f>
        <v>0</v>
      </c>
      <c r="U38" s="56">
        <f>IF(OR(U39="夏季休暇",U39="余裕期間",U39="工場製作",U39="一時中止",U39="年末年始"),"-",'旬報(8月)'!T$40)</f>
        <v>0</v>
      </c>
      <c r="V38" s="56">
        <f>IF(OR(V39="夏季休暇",V39="余裕期間",V39="工場製作",V39="一時中止",V39="年末年始"),"-",'旬報(8月)'!T$41)</f>
        <v>0</v>
      </c>
      <c r="W38" s="56">
        <f>IF(OR(W39="夏季休暇",W39="余裕期間",W39="工場製作",W39="一時中止",W39="年末年始"),"-",'旬報(8月)'!T$42)</f>
        <v>0</v>
      </c>
      <c r="X38" s="56">
        <f>IF(OR(X39="夏季休暇",X39="余裕期間",X39="工場製作",X39="一時中止",X39="年末年始"),"-",'旬報(8月)'!T$43)</f>
        <v>0</v>
      </c>
      <c r="Y38" s="56">
        <f>IF(OR(Y39="夏季休暇",Y39="余裕期間",Y39="工場製作",Y39="一時中止",Y39="年末年始"),"-",'旬報(8月)'!T$44)</f>
        <v>0</v>
      </c>
      <c r="Z38" s="56">
        <f>IF(OR(Z39="夏季休暇",Z39="余裕期間",Z39="工場製作",Z39="一時中止",Z39="年末年始"),"-",'旬報(8月)'!T$45)</f>
        <v>0</v>
      </c>
      <c r="AA38" s="56">
        <f>IF(OR(AA39="夏季休暇",AA39="余裕期間",AA39="工場製作",AA39="一時中止",AA39="年末年始"),"-",'旬報(8月)'!T$56)</f>
        <v>0</v>
      </c>
      <c r="AB38" s="56">
        <f>IF(OR(AB39="夏季休暇",AB39="余裕期間",AB39="工場製作",AB39="一時中止",AB39="年末年始"),"-",'旬報(8月)'!T$57)</f>
        <v>0</v>
      </c>
      <c r="AC38" s="56">
        <f>IF(OR(AC39="夏季休暇",AC39="余裕期間",AC39="工場製作",AC39="一時中止",AC39="年末年始"),"-",'旬報(8月)'!T$58)</f>
        <v>0</v>
      </c>
      <c r="AD38" s="56">
        <f>IF(OR(AD39="夏季休暇",AD39="余裕期間",AD39="工場製作",AD39="一時中止",AD39="年末年始"),"-",'旬報(8月)'!T$59)</f>
        <v>0</v>
      </c>
      <c r="AE38" s="56">
        <f>IF(OR(AE39="夏季休暇",AE39="余裕期間",AE39="工場製作",AE39="一時中止",AE39="年末年始"),"-",'旬報(8月)'!T$60)</f>
        <v>0</v>
      </c>
      <c r="AF38" s="56">
        <f>IF(OR(AF39="夏季休暇",AF39="余裕期間",AF39="工場製作",AF39="一時中止",AF39="年末年始"),"-",'旬報(8月)'!T$61)</f>
        <v>0</v>
      </c>
      <c r="AG38" s="56">
        <f>IF(OR(AG39="夏季休暇",AG39="余裕期間",AG39="工場製作",AG39="一時中止",AG39="年末年始"),"-",'旬報(8月)'!T$62)</f>
        <v>0</v>
      </c>
      <c r="AH38" s="56">
        <f>IF(OR(AH39="夏季休暇",AH39="余裕期間",AH39="工場製作",AH39="一時中止",AH39="年末年始"),"-",'旬報(8月)'!T$63)</f>
        <v>0</v>
      </c>
      <c r="AI38" s="56">
        <f>IF(OR(AI39="夏季休暇",AI39="余裕期間",AI39="工場製作",AI39="一時中止",AI39="年末年始"),"-",'旬報(8月)'!T$64)</f>
        <v>0</v>
      </c>
      <c r="AJ38" s="56">
        <f>IF(OR(AJ39="夏季休暇",AJ39="余裕期間",AJ39="工場製作",AJ39="一時中止",AJ39="年末年始"),"-",'旬報(8月)'!T$65)</f>
        <v>0</v>
      </c>
      <c r="AK38" s="67">
        <f>IF(OR(AK39="夏季休暇",AK39="余裕期間",AK39="工場製作",AK39="一時中止",AK39="年末年始"),"-",'旬報(8月)'!T$66)</f>
        <v>0</v>
      </c>
      <c r="AL38">
        <f>SUM(COUNTIF(G38:AK38,{"休"}))</f>
        <v>0</v>
      </c>
      <c r="AM38">
        <f>SUM(COUNTIF(G38:AK38,{"■"}))</f>
        <v>0</v>
      </c>
      <c r="AN38">
        <f>AL38+AM38</f>
        <v>0</v>
      </c>
      <c r="AQ38" s="229"/>
    </row>
    <row r="39" spans="2:46" ht="12.75" customHeight="1" x14ac:dyDescent="0.2">
      <c r="B39" s="224"/>
      <c r="C39" s="225"/>
      <c r="D39" s="62" t="s">
        <v>250</v>
      </c>
      <c r="E39" s="63"/>
      <c r="F39" s="63"/>
      <c r="G39" s="241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42"/>
      <c r="AL39">
        <f>SUM(COUNTIF(G39:AK39,{"休"}))</f>
        <v>0</v>
      </c>
      <c r="AO39" s="229"/>
      <c r="AP39" s="229">
        <f t="shared" ref="AP39" si="28">COUNTIFS(G39:AK39,"夏季休暇")</f>
        <v>0</v>
      </c>
      <c r="AQ39" s="229">
        <f t="shared" ref="AQ39" si="29">COUNTIFS(G39:AK39,"余裕期間")</f>
        <v>0</v>
      </c>
      <c r="AR39" s="229">
        <f t="shared" ref="AR39" si="30">COUNTIFS(G39:AK39,"工場製作")</f>
        <v>0</v>
      </c>
      <c r="AS39" s="229">
        <f t="shared" ref="AS39" si="31">COUNTIFS(G39:AK39,"一時中止")</f>
        <v>0</v>
      </c>
      <c r="AT39" s="229">
        <f t="shared" ref="AT39" si="32">COUNTIFS(G39:AK39,"年末年始")</f>
        <v>0</v>
      </c>
    </row>
    <row r="40" spans="2:46" ht="12.75" customHeight="1" x14ac:dyDescent="0.2">
      <c r="B40" s="224"/>
      <c r="C40" s="225"/>
      <c r="D40" s="62" t="s">
        <v>249</v>
      </c>
      <c r="E40" s="63"/>
      <c r="F40" s="63"/>
      <c r="G40" s="241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43"/>
      <c r="AK40" s="242"/>
      <c r="AO40" s="229">
        <f t="shared" ref="AO40" si="33">COUNTIFS(G40:AK40,"○")</f>
        <v>0</v>
      </c>
      <c r="AP40" s="229"/>
    </row>
    <row r="41" spans="2:46" ht="12.75" customHeight="1" x14ac:dyDescent="0.2">
      <c r="B41" s="68"/>
      <c r="C41" s="64"/>
      <c r="D41" s="62" t="s">
        <v>81</v>
      </c>
      <c r="E41" s="63"/>
      <c r="F41" s="63"/>
      <c r="G41" s="259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5"/>
      <c r="AK41" s="277"/>
      <c r="AO41" s="252"/>
    </row>
    <row r="42" spans="2:46" ht="12.75" customHeight="1" x14ac:dyDescent="0.2">
      <c r="B42" s="69"/>
      <c r="C42" s="65"/>
      <c r="D42" s="58" t="s">
        <v>13</v>
      </c>
      <c r="E42" s="59"/>
      <c r="F42" s="59"/>
      <c r="G42" s="260" t="str">
        <f>'旬報(9月)'!D16</f>
        <v>水</v>
      </c>
      <c r="H42" s="219" t="str">
        <f>'旬報(9月)'!D17</f>
        <v>木</v>
      </c>
      <c r="I42" s="219" t="str">
        <f>'旬報(9月)'!D18</f>
        <v>金</v>
      </c>
      <c r="J42" s="219" t="str">
        <f>'旬報(9月)'!D19</f>
        <v>土</v>
      </c>
      <c r="K42" s="219" t="str">
        <f>'旬報(9月)'!D20</f>
        <v>日</v>
      </c>
      <c r="L42" s="219" t="str">
        <f>'旬報(9月)'!D21</f>
        <v>月</v>
      </c>
      <c r="M42" s="219" t="str">
        <f>'旬報(9月)'!D22</f>
        <v>火</v>
      </c>
      <c r="N42" s="219" t="str">
        <f>'旬報(9月)'!D23</f>
        <v>水</v>
      </c>
      <c r="O42" s="219" t="str">
        <f>'旬報(9月)'!D24</f>
        <v>木</v>
      </c>
      <c r="P42" s="219" t="str">
        <f>'旬報(9月)'!D25</f>
        <v>金</v>
      </c>
      <c r="Q42" s="219" t="str">
        <f>'旬報(9月)'!D36</f>
        <v>土</v>
      </c>
      <c r="R42" s="219" t="str">
        <f>'旬報(9月)'!D37</f>
        <v>日</v>
      </c>
      <c r="S42" s="219" t="str">
        <f>'旬報(9月)'!D38</f>
        <v>月</v>
      </c>
      <c r="T42" s="219" t="str">
        <f>'旬報(9月)'!D39</f>
        <v>火</v>
      </c>
      <c r="U42" s="219" t="str">
        <f>'旬報(9月)'!D40</f>
        <v>水</v>
      </c>
      <c r="V42" s="219" t="str">
        <f>'旬報(9月)'!D41</f>
        <v>木</v>
      </c>
      <c r="W42" s="219" t="str">
        <f>'旬報(9月)'!D42</f>
        <v>金</v>
      </c>
      <c r="X42" s="219" t="str">
        <f>'旬報(9月)'!D43</f>
        <v>土</v>
      </c>
      <c r="Y42" s="219" t="str">
        <f>'旬報(9月)'!D44</f>
        <v>日</v>
      </c>
      <c r="Z42" s="219" t="str">
        <f>'旬報(9月)'!D45</f>
        <v>月</v>
      </c>
      <c r="AA42" s="219" t="str">
        <f>'旬報(9月)'!D56</f>
        <v>火</v>
      </c>
      <c r="AB42" s="219" t="str">
        <f>'旬報(9月)'!D57</f>
        <v>水</v>
      </c>
      <c r="AC42" s="219" t="str">
        <f>'旬報(9月)'!D58</f>
        <v>木</v>
      </c>
      <c r="AD42" s="219" t="str">
        <f>'旬報(9月)'!D59</f>
        <v>金</v>
      </c>
      <c r="AE42" s="219" t="str">
        <f>'旬報(9月)'!D60</f>
        <v>土</v>
      </c>
      <c r="AF42" s="219" t="str">
        <f>'旬報(9月)'!D61</f>
        <v>日</v>
      </c>
      <c r="AG42" s="219" t="str">
        <f>'旬報(9月)'!D62</f>
        <v>月</v>
      </c>
      <c r="AH42" s="219" t="str">
        <f>'旬報(9月)'!D63</f>
        <v>火</v>
      </c>
      <c r="AI42" s="219" t="str">
        <f>'旬報(9月)'!D64</f>
        <v>水</v>
      </c>
      <c r="AJ42" s="220" t="str">
        <f>'旬報(9月)'!D65</f>
        <v>木</v>
      </c>
      <c r="AK42" s="216"/>
      <c r="AO42" s="251"/>
    </row>
    <row r="43" spans="2:46" ht="12.75" customHeight="1" x14ac:dyDescent="0.2">
      <c r="B43" s="327">
        <f t="shared" ref="B43" si="34">B37+1</f>
        <v>9</v>
      </c>
      <c r="C43" s="328" t="s">
        <v>1</v>
      </c>
      <c r="D43" s="60" t="s">
        <v>9</v>
      </c>
      <c r="E43" s="61"/>
      <c r="F43" s="61"/>
      <c r="G43" s="258">
        <f>IF(OR(G45="夏季休暇",G45="余裕期間",G45="工場製作",G45="一時中止",G45="年末年始"),"-",'旬報(9月)'!F$16)</f>
        <v>0</v>
      </c>
      <c r="H43" s="217">
        <f>IF(OR(H45="夏季休暇",H45="余裕期間",H45="工場製作",H45="一時中止",H45="年末年始"),"-",'旬報(9月)'!F$17)</f>
        <v>0</v>
      </c>
      <c r="I43" s="217">
        <f>IF(OR(I45="夏季休暇",I45="余裕期間",I45="工場製作",I45="一時中止",I45="年末年始"),"-",'旬報(9月)'!F$18)</f>
        <v>0</v>
      </c>
      <c r="J43" s="217">
        <f>IF(OR(J45="夏季休暇",J45="余裕期間",J45="工場製作",J45="一時中止",J45="年末年始"),"-",'旬報(9月)'!F$19)</f>
        <v>0</v>
      </c>
      <c r="K43" s="217">
        <f>IF(OR(K45="夏季休暇",K45="余裕期間",K45="工場製作",K45="一時中止",K45="年末年始"),"-",'旬報(9月)'!F$20)</f>
        <v>0</v>
      </c>
      <c r="L43" s="217">
        <f>IF(OR(L45="夏季休暇",L45="余裕期間",L45="工場製作",L45="一時中止",L45="年末年始"),"-",'旬報(9月)'!F$21)</f>
        <v>0</v>
      </c>
      <c r="M43" s="217">
        <f>IF(OR(M45="夏季休暇",M45="余裕期間",M45="工場製作",M45="一時中止",M45="年末年始"),"-",'旬報(9月)'!F$22)</f>
        <v>0</v>
      </c>
      <c r="N43" s="217">
        <f>IF(OR(N45="夏季休暇",N45="余裕期間",N45="工場製作",N45="一時中止",N45="年末年始"),"-",'旬報(9月)'!F$23)</f>
        <v>0</v>
      </c>
      <c r="O43" s="217">
        <f>IF(OR(O45="夏季休暇",O45="余裕期間",O45="工場製作",O45="一時中止",O45="年末年始"),"-",'旬報(9月)'!F$24)</f>
        <v>0</v>
      </c>
      <c r="P43" s="217">
        <f>IF(OR(P45="夏季休暇",P45="余裕期間",P45="工場製作",P45="一時中止",P45="年末年始"),"-",'旬報(9月)'!F$25)</f>
        <v>0</v>
      </c>
      <c r="Q43" s="217">
        <f>IF(OR(Q45="夏季休暇",Q45="余裕期間",Q45="工場製作",Q45="一時中止",Q45="年末年始"),"-",'旬報(9月)'!F$36)</f>
        <v>0</v>
      </c>
      <c r="R43" s="217">
        <f>IF(OR(R45="夏季休暇",R45="余裕期間",R45="工場製作",R45="一時中止",R45="年末年始"),"-",'旬報(9月)'!F$37)</f>
        <v>0</v>
      </c>
      <c r="S43" s="217">
        <f>IF(OR(S45="夏季休暇",S45="余裕期間",S45="工場製作",S45="一時中止",S45="年末年始"),"-",'旬報(9月)'!F$38)</f>
        <v>0</v>
      </c>
      <c r="T43" s="217">
        <f>IF(OR(T45="夏季休暇",T45="余裕期間",T45="工場製作",T45="一時中止",T45="年末年始"),"-",'旬報(9月)'!F$39)</f>
        <v>0</v>
      </c>
      <c r="U43" s="217">
        <f>IF(OR(U45="夏季休暇",U45="余裕期間",U45="工場製作",U45="一時中止",U45="年末年始"),"-",'旬報(9月)'!F$40)</f>
        <v>0</v>
      </c>
      <c r="V43" s="217">
        <f>IF(OR(V45="夏季休暇",V45="余裕期間",V45="工場製作",V45="一時中止",V45="年末年始"),"-",'旬報(9月)'!F$41)</f>
        <v>0</v>
      </c>
      <c r="W43" s="217">
        <f>IF(OR(W45="夏季休暇",W45="余裕期間",W45="工場製作",W45="一時中止",W45="年末年始"),"-",'旬報(9月)'!F$42)</f>
        <v>0</v>
      </c>
      <c r="X43" s="217">
        <f>IF(OR(X45="夏季休暇",X45="余裕期間",X45="工場製作",X45="一時中止",X45="年末年始"),"-",'旬報(9月)'!F$43)</f>
        <v>0</v>
      </c>
      <c r="Y43" s="217">
        <f>IF(OR(Y45="夏季休暇",Y45="余裕期間",Y45="工場製作",Y45="一時中止",Y45="年末年始"),"-",'旬報(9月)'!F$44)</f>
        <v>0</v>
      </c>
      <c r="Z43" s="217">
        <f>IF(OR(Z45="夏季休暇",Z45="余裕期間",Z45="工場製作",Z45="一時中止",Z45="年末年始"),"-",'旬報(9月)'!F$45)</f>
        <v>0</v>
      </c>
      <c r="AA43" s="217">
        <f>IF(OR(AA45="夏季休暇",AA45="余裕期間",AA45="工場製作",AA45="一時中止",AA45="年末年始"),"-",'旬報(9月)'!F$56)</f>
        <v>0</v>
      </c>
      <c r="AB43" s="217">
        <f>IF(OR(AB45="夏季休暇",AB45="余裕期間",AB45="工場製作",AB45="一時中止",AB45="年末年始"),"-",'旬報(9月)'!F$57)</f>
        <v>0</v>
      </c>
      <c r="AC43" s="217">
        <f>IF(OR(AC45="夏季休暇",AC45="余裕期間",AC45="工場製作",AC45="一時中止",AC45="年末年始"),"-",'旬報(9月)'!F$58)</f>
        <v>0</v>
      </c>
      <c r="AD43" s="217">
        <f>IF(OR(AD45="夏季休暇",AD45="余裕期間",AD45="工場製作",AD45="一時中止",AD45="年末年始"),"-",'旬報(9月)'!F$59)</f>
        <v>0</v>
      </c>
      <c r="AE43" s="217">
        <f>IF(OR(AE45="夏季休暇",AE45="余裕期間",AE45="工場製作",AE45="一時中止",AE45="年末年始"),"-",'旬報(9月)'!F$60)</f>
        <v>0</v>
      </c>
      <c r="AF43" s="217">
        <f>IF(OR(AF45="夏季休暇",AF45="余裕期間",AF45="工場製作",AF45="一時中止",AF45="年末年始"),"-",'旬報(9月)'!F$61)</f>
        <v>0</v>
      </c>
      <c r="AG43" s="217">
        <f>IF(OR(AG45="夏季休暇",AG45="余裕期間",AG45="工場製作",AG45="一時中止",AG45="年末年始"),"-",'旬報(9月)'!F$62)</f>
        <v>0</v>
      </c>
      <c r="AH43" s="217">
        <f>IF(OR(AH45="夏季休暇",AH45="余裕期間",AH45="工場製作",AH45="一時中止",AH45="年末年始"),"-",'旬報(9月)'!F$63)</f>
        <v>0</v>
      </c>
      <c r="AI43" s="217">
        <f>IF(OR(AI45="夏季休暇",AI45="余裕期間",AI45="工場製作",AI45="一時中止",AI45="年末年始"),"-",'旬報(9月)'!F$64)</f>
        <v>0</v>
      </c>
      <c r="AJ43" s="217">
        <f>IF(OR(AJ45="夏季休暇",AJ45="余裕期間",AJ45="工場製作",AJ45="一時中止",AJ45="年末年始"),"-",'旬報(9月)'!F$65)</f>
        <v>0</v>
      </c>
      <c r="AK43" s="67">
        <f>IF(OR(AK45="夏季休暇",AK45="余裕期間",AK45="工場製作",AK45="一時中止",AK45="年末年始"),"-",'旬報(9月)'!F$66)</f>
        <v>0</v>
      </c>
      <c r="AL43">
        <f>SUM(COUNTIF(G43:AK43,{"休"}))</f>
        <v>0</v>
      </c>
      <c r="AM43">
        <f>SUM(COUNTIF(G43:AK43,{"■"}))</f>
        <v>0</v>
      </c>
      <c r="AN43">
        <f>AL43+AM43</f>
        <v>0</v>
      </c>
      <c r="AQ43" s="229"/>
    </row>
    <row r="44" spans="2:46" ht="12.75" customHeight="1" x14ac:dyDescent="0.2">
      <c r="B44" s="327"/>
      <c r="C44" s="328"/>
      <c r="D44" s="60" t="s">
        <v>10</v>
      </c>
      <c r="E44" s="61"/>
      <c r="F44" s="61"/>
      <c r="G44" s="255">
        <f>IF(OR(G45="夏季休暇",G45="余裕期間",G45="工場製作",G45="一時中止",G45="年末年始"),"-",'旬報(9月)'!T$16)</f>
        <v>0</v>
      </c>
      <c r="H44" s="56">
        <f>IF(OR(H45="夏季休暇",H45="余裕期間",H45="工場製作",H45="一時中止",H45="年末年始"),"-",'旬報(9月)'!T$17)</f>
        <v>0</v>
      </c>
      <c r="I44" s="56">
        <f>IF(OR(I45="夏季休暇",I45="余裕期間",I45="工場製作",I45="一時中止",I45="年末年始"),"-",'旬報(9月)'!T$18)</f>
        <v>0</v>
      </c>
      <c r="J44" s="56">
        <f>IF(OR(J45="夏季休暇",J45="余裕期間",J45="工場製作",J45="一時中止",J45="年末年始"),"-",'旬報(9月)'!T$19)</f>
        <v>0</v>
      </c>
      <c r="K44" s="56">
        <f>IF(OR(K45="夏季休暇",K45="余裕期間",K45="工場製作",K45="一時中止",K45="年末年始"),"-",'旬報(9月)'!T$20)</f>
        <v>0</v>
      </c>
      <c r="L44" s="56">
        <f>IF(OR(L45="夏季休暇",L45="余裕期間",L45="工場製作",L45="一時中止",L45="年末年始"),"-",'旬報(9月)'!T$21)</f>
        <v>0</v>
      </c>
      <c r="M44" s="56">
        <f>IF(OR(M45="夏季休暇",M45="余裕期間",M45="工場製作",M45="一時中止",M45="年末年始"),"-",'旬報(9月)'!T$22)</f>
        <v>0</v>
      </c>
      <c r="N44" s="56">
        <f>IF(OR(N45="夏季休暇",N45="余裕期間",N45="工場製作",N45="一時中止",N45="年末年始"),"-",'旬報(9月)'!T$23)</f>
        <v>0</v>
      </c>
      <c r="O44" s="56">
        <f>IF(OR(O45="夏季休暇",O45="余裕期間",O45="工場製作",O45="一時中止",O45="年末年始"),"-",'旬報(9月)'!T$24)</f>
        <v>0</v>
      </c>
      <c r="P44" s="56">
        <f>IF(OR(P45="夏季休暇",P45="余裕期間",P45="工場製作",P45="一時中止",P45="年末年始"),"-",'旬報(9月)'!T$25)</f>
        <v>0</v>
      </c>
      <c r="Q44" s="56">
        <f>IF(OR(Q45="夏季休暇",Q45="余裕期間",Q45="工場製作",Q45="一時中止",Q45="年末年始"),"-",'旬報(9月)'!T$36)</f>
        <v>0</v>
      </c>
      <c r="R44" s="56">
        <f>IF(OR(R45="夏季休暇",R45="余裕期間",R45="工場製作",R45="一時中止",R45="年末年始"),"-",'旬報(9月)'!T$37)</f>
        <v>0</v>
      </c>
      <c r="S44" s="56">
        <f>IF(OR(S45="夏季休暇",S45="余裕期間",S45="工場製作",S45="一時中止",S45="年末年始"),"-",'旬報(9月)'!T$38)</f>
        <v>0</v>
      </c>
      <c r="T44" s="56">
        <f>IF(OR(T45="夏季休暇",T45="余裕期間",T45="工場製作",T45="一時中止",T45="年末年始"),"-",'旬報(9月)'!T$39)</f>
        <v>0</v>
      </c>
      <c r="U44" s="56">
        <f>IF(OR(U45="夏季休暇",U45="余裕期間",U45="工場製作",U45="一時中止",U45="年末年始"),"-",'旬報(9月)'!T$40)</f>
        <v>0</v>
      </c>
      <c r="V44" s="56">
        <f>IF(OR(V45="夏季休暇",V45="余裕期間",V45="工場製作",V45="一時中止",V45="年末年始"),"-",'旬報(9月)'!T$41)</f>
        <v>0</v>
      </c>
      <c r="W44" s="56">
        <f>IF(OR(W45="夏季休暇",W45="余裕期間",W45="工場製作",W45="一時中止",W45="年末年始"),"-",'旬報(9月)'!T$42)</f>
        <v>0</v>
      </c>
      <c r="X44" s="56">
        <f>IF(OR(X45="夏季休暇",X45="余裕期間",X45="工場製作",X45="一時中止",X45="年末年始"),"-",'旬報(9月)'!T$43)</f>
        <v>0</v>
      </c>
      <c r="Y44" s="56">
        <f>IF(OR(Y45="夏季休暇",Y45="余裕期間",Y45="工場製作",Y45="一時中止",Y45="年末年始"),"-",'旬報(9月)'!T$44)</f>
        <v>0</v>
      </c>
      <c r="Z44" s="56">
        <f>IF(OR(Z45="夏季休暇",Z45="余裕期間",Z45="工場製作",Z45="一時中止",Z45="年末年始"),"-",'旬報(9月)'!T$45)</f>
        <v>0</v>
      </c>
      <c r="AA44" s="56">
        <f>IF(OR(AA45="夏季休暇",AA45="余裕期間",AA45="工場製作",AA45="一時中止",AA45="年末年始"),"-",'旬報(9月)'!T$56)</f>
        <v>0</v>
      </c>
      <c r="AB44" s="56">
        <f>IF(OR(AB45="夏季休暇",AB45="余裕期間",AB45="工場製作",AB45="一時中止",AB45="年末年始"),"-",'旬報(9月)'!T$57)</f>
        <v>0</v>
      </c>
      <c r="AC44" s="56">
        <f>IF(OR(AC45="夏季休暇",AC45="余裕期間",AC45="工場製作",AC45="一時中止",AC45="年末年始"),"-",'旬報(9月)'!T$58)</f>
        <v>0</v>
      </c>
      <c r="AD44" s="56">
        <f>IF(OR(AD45="夏季休暇",AD45="余裕期間",AD45="工場製作",AD45="一時中止",AD45="年末年始"),"-",'旬報(9月)'!T$59)</f>
        <v>0</v>
      </c>
      <c r="AE44" s="56">
        <f>IF(OR(AE45="夏季休暇",AE45="余裕期間",AE45="工場製作",AE45="一時中止",AE45="年末年始"),"-",'旬報(9月)'!T$60)</f>
        <v>0</v>
      </c>
      <c r="AF44" s="56">
        <f>IF(OR(AF45="夏季休暇",AF45="余裕期間",AF45="工場製作",AF45="一時中止",AF45="年末年始"),"-",'旬報(9月)'!T$61)</f>
        <v>0</v>
      </c>
      <c r="AG44" s="56">
        <f>IF(OR(AG45="夏季休暇",AG45="余裕期間",AG45="工場製作",AG45="一時中止",AG45="年末年始"),"-",'旬報(9月)'!T$62)</f>
        <v>0</v>
      </c>
      <c r="AH44" s="56">
        <f>IF(OR(AH45="夏季休暇",AH45="余裕期間",AH45="工場製作",AH45="一時中止",AH45="年末年始"),"-",'旬報(9月)'!T$63)</f>
        <v>0</v>
      </c>
      <c r="AI44" s="56">
        <f>IF(OR(AI45="夏季休暇",AI45="余裕期間",AI45="工場製作",AI45="一時中止",AI45="年末年始"),"-",'旬報(9月)'!T$64)</f>
        <v>0</v>
      </c>
      <c r="AJ44" s="56">
        <f>IF(OR(AJ45="夏季休暇",AJ45="余裕期間",AJ45="工場製作",AJ45="一時中止",AJ45="年末年始"),"-",'旬報(9月)'!T$65)</f>
        <v>0</v>
      </c>
      <c r="AK44" s="67">
        <f>IF(OR(AK45="夏季休暇",AK45="余裕期間",AK45="工場製作",AK45="一時中止",AK45="年末年始"),"-",'旬報(9月)'!T$66)</f>
        <v>0</v>
      </c>
      <c r="AL44">
        <f>SUM(COUNTIF(G44:AK44,{"休"}))</f>
        <v>0</v>
      </c>
      <c r="AM44">
        <f>SUM(COUNTIF(G44:AK44,{"■"}))</f>
        <v>0</v>
      </c>
      <c r="AN44">
        <f>AL44+AM44</f>
        <v>0</v>
      </c>
      <c r="AQ44" s="229"/>
    </row>
    <row r="45" spans="2:46" ht="12.75" customHeight="1" x14ac:dyDescent="0.2">
      <c r="B45" s="224"/>
      <c r="C45" s="225"/>
      <c r="D45" s="62" t="s">
        <v>250</v>
      </c>
      <c r="E45" s="63"/>
      <c r="F45" s="63"/>
      <c r="G45" s="241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42"/>
      <c r="AL45">
        <f>SUM(COUNTIF(G45:AK45,{"休"}))</f>
        <v>0</v>
      </c>
      <c r="AO45" s="229"/>
      <c r="AP45" s="229">
        <f t="shared" ref="AP45" si="35">COUNTIFS(G45:AK45,"夏季休暇")</f>
        <v>0</v>
      </c>
      <c r="AQ45" s="229">
        <f t="shared" ref="AQ45" si="36">COUNTIFS(G45:AK45,"余裕期間")</f>
        <v>0</v>
      </c>
      <c r="AR45" s="229">
        <f t="shared" ref="AR45" si="37">COUNTIFS(G45:AK45,"工場製作")</f>
        <v>0</v>
      </c>
      <c r="AS45" s="229">
        <f t="shared" ref="AS45" si="38">COUNTIFS(G45:AK45,"一時中止")</f>
        <v>0</v>
      </c>
      <c r="AT45" s="229">
        <f t="shared" ref="AT45" si="39">COUNTIFS(G45:AK45,"年末年始")</f>
        <v>0</v>
      </c>
    </row>
    <row r="46" spans="2:46" ht="12.75" customHeight="1" x14ac:dyDescent="0.2">
      <c r="B46" s="224"/>
      <c r="C46" s="225"/>
      <c r="D46" s="62" t="s">
        <v>249</v>
      </c>
      <c r="E46" s="63"/>
      <c r="F46" s="63"/>
      <c r="G46" s="241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42"/>
      <c r="AO46" s="229">
        <f t="shared" ref="AO46" si="40">COUNTIFS(G46:AK46,"○")</f>
        <v>0</v>
      </c>
      <c r="AP46" s="229"/>
    </row>
    <row r="47" spans="2:46" ht="12.75" customHeight="1" x14ac:dyDescent="0.2">
      <c r="B47" s="68"/>
      <c r="C47" s="64"/>
      <c r="D47" s="62" t="s">
        <v>81</v>
      </c>
      <c r="E47" s="63"/>
      <c r="F47" s="63"/>
      <c r="G47" s="25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7"/>
      <c r="AO47" s="252"/>
    </row>
    <row r="48" spans="2:46" ht="12.75" customHeight="1" x14ac:dyDescent="0.2">
      <c r="B48" s="69"/>
      <c r="C48" s="65"/>
      <c r="D48" s="58" t="s">
        <v>13</v>
      </c>
      <c r="E48" s="59"/>
      <c r="F48" s="59"/>
      <c r="G48" s="257" t="str">
        <f>'旬報(10月)'!D16</f>
        <v>金</v>
      </c>
      <c r="H48" s="57" t="str">
        <f>'旬報(10月)'!D17</f>
        <v>土</v>
      </c>
      <c r="I48" s="57" t="str">
        <f>'旬報(10月)'!D18</f>
        <v>日</v>
      </c>
      <c r="J48" s="57" t="str">
        <f>'旬報(10月)'!D19</f>
        <v>月</v>
      </c>
      <c r="K48" s="57" t="str">
        <f>'旬報(10月)'!D20</f>
        <v>火</v>
      </c>
      <c r="L48" s="57" t="str">
        <f>'旬報(10月)'!D21</f>
        <v>水</v>
      </c>
      <c r="M48" s="57" t="str">
        <f>'旬報(10月)'!D22</f>
        <v>木</v>
      </c>
      <c r="N48" s="57" t="str">
        <f>'旬報(10月)'!D23</f>
        <v>金</v>
      </c>
      <c r="O48" s="57" t="str">
        <f>'旬報(10月)'!D24</f>
        <v>土</v>
      </c>
      <c r="P48" s="57" t="str">
        <f>'旬報(10月)'!D25</f>
        <v>日</v>
      </c>
      <c r="Q48" s="57" t="str">
        <f>'旬報(10月)'!D36</f>
        <v>月</v>
      </c>
      <c r="R48" s="57" t="str">
        <f>'旬報(10月)'!D37</f>
        <v>火</v>
      </c>
      <c r="S48" s="57" t="str">
        <f>'旬報(10月)'!D38</f>
        <v>水</v>
      </c>
      <c r="T48" s="57" t="str">
        <f>'旬報(10月)'!D39</f>
        <v>木</v>
      </c>
      <c r="U48" s="57" t="str">
        <f>'旬報(10月)'!D40</f>
        <v>金</v>
      </c>
      <c r="V48" s="57" t="str">
        <f>'旬報(10月)'!D41</f>
        <v>土</v>
      </c>
      <c r="W48" s="57" t="str">
        <f>'旬報(10月)'!D42</f>
        <v>日</v>
      </c>
      <c r="X48" s="57" t="str">
        <f>'旬報(10月)'!D43</f>
        <v>月</v>
      </c>
      <c r="Y48" s="57" t="str">
        <f>'旬報(10月)'!D44</f>
        <v>火</v>
      </c>
      <c r="Z48" s="57" t="str">
        <f>'旬報(10月)'!D45</f>
        <v>水</v>
      </c>
      <c r="AA48" s="57" t="str">
        <f>'旬報(10月)'!D56</f>
        <v>木</v>
      </c>
      <c r="AB48" s="57" t="str">
        <f>'旬報(10月)'!D57</f>
        <v>金</v>
      </c>
      <c r="AC48" s="57" t="str">
        <f>'旬報(10月)'!D58</f>
        <v>土</v>
      </c>
      <c r="AD48" s="57" t="str">
        <f>'旬報(10月)'!D59</f>
        <v>日</v>
      </c>
      <c r="AE48" s="57" t="str">
        <f>'旬報(10月)'!D60</f>
        <v>月</v>
      </c>
      <c r="AF48" s="57" t="str">
        <f>'旬報(10月)'!D61</f>
        <v>火</v>
      </c>
      <c r="AG48" s="57" t="str">
        <f>'旬報(10月)'!D62</f>
        <v>水</v>
      </c>
      <c r="AH48" s="57" t="str">
        <f>'旬報(10月)'!D63</f>
        <v>木</v>
      </c>
      <c r="AI48" s="57" t="str">
        <f>'旬報(10月)'!D64</f>
        <v>金</v>
      </c>
      <c r="AJ48" s="57" t="str">
        <f>'旬報(10月)'!D65</f>
        <v>土</v>
      </c>
      <c r="AK48" s="66" t="str">
        <f>'旬報(10月)'!D66</f>
        <v>日</v>
      </c>
      <c r="AO48" s="251"/>
    </row>
    <row r="49" spans="2:46" ht="12.75" customHeight="1" x14ac:dyDescent="0.2">
      <c r="B49" s="327">
        <f t="shared" ref="B49" si="41">B43+1</f>
        <v>10</v>
      </c>
      <c r="C49" s="328" t="s">
        <v>1</v>
      </c>
      <c r="D49" s="60" t="s">
        <v>9</v>
      </c>
      <c r="E49" s="61"/>
      <c r="F49" s="61"/>
      <c r="G49" s="255">
        <f>IF(OR(G51="夏季休暇",G51="余裕期間",G51="工場製作",G51="一時中止",G51="年末年始"),"-",'旬報(10月)'!F$16)</f>
        <v>0</v>
      </c>
      <c r="H49" s="56">
        <f>IF(OR(H51="夏季休暇",H51="余裕期間",H51="工場製作",H51="一時中止",H51="年末年始"),"-",'旬報(10月)'!F$17)</f>
        <v>0</v>
      </c>
      <c r="I49" s="56">
        <f>IF(OR(I51="夏季休暇",I51="余裕期間",I51="工場製作",I51="一時中止",I51="年末年始"),"-",'旬報(10月)'!F$18)</f>
        <v>0</v>
      </c>
      <c r="J49" s="56">
        <f>IF(OR(J51="夏季休暇",J51="余裕期間",J51="工場製作",J51="一時中止",J51="年末年始"),"-",'旬報(10月)'!F$19)</f>
        <v>0</v>
      </c>
      <c r="K49" s="56">
        <f>IF(OR(K51="夏季休暇",K51="余裕期間",K51="工場製作",K51="一時中止",K51="年末年始"),"-",'旬報(10月)'!F$20)</f>
        <v>0</v>
      </c>
      <c r="L49" s="56">
        <f>IF(OR(L51="夏季休暇",L51="余裕期間",L51="工場製作",L51="一時中止",L51="年末年始"),"-",'旬報(10月)'!F$21)</f>
        <v>0</v>
      </c>
      <c r="M49" s="56">
        <f>IF(OR(M51="夏季休暇",M51="余裕期間",M51="工場製作",M51="一時中止",M51="年末年始"),"-",'旬報(10月)'!F$22)</f>
        <v>0</v>
      </c>
      <c r="N49" s="56">
        <f>IF(OR(N51="夏季休暇",N51="余裕期間",N51="工場製作",N51="一時中止",N51="年末年始"),"-",'旬報(10月)'!F$23)</f>
        <v>0</v>
      </c>
      <c r="O49" s="56">
        <f>IF(OR(O51="夏季休暇",O51="余裕期間",O51="工場製作",O51="一時中止",O51="年末年始"),"-",'旬報(10月)'!F$24)</f>
        <v>0</v>
      </c>
      <c r="P49" s="56">
        <f>IF(OR(P51="夏季休暇",P51="余裕期間",P51="工場製作",P51="一時中止",P51="年末年始"),"-",'旬報(10月)'!F$25)</f>
        <v>0</v>
      </c>
      <c r="Q49" s="56">
        <f>IF(OR(Q51="夏季休暇",Q51="余裕期間",Q51="工場製作",Q51="一時中止",Q51="年末年始"),"-",'旬報(10月)'!F$36)</f>
        <v>0</v>
      </c>
      <c r="R49" s="56">
        <f>IF(OR(R51="夏季休暇",R51="余裕期間",R51="工場製作",R51="一時中止",R51="年末年始"),"-",'旬報(10月)'!F$37)</f>
        <v>0</v>
      </c>
      <c r="S49" s="56">
        <f>IF(OR(S51="夏季休暇",S51="余裕期間",S51="工場製作",S51="一時中止",S51="年末年始"),"-",'旬報(10月)'!F$38)</f>
        <v>0</v>
      </c>
      <c r="T49" s="56">
        <f>IF(OR(T51="夏季休暇",T51="余裕期間",T51="工場製作",T51="一時中止",T51="年末年始"),"-",'旬報(10月)'!F$39)</f>
        <v>0</v>
      </c>
      <c r="U49" s="56">
        <f>IF(OR(U51="夏季休暇",U51="余裕期間",U51="工場製作",U51="一時中止",U51="年末年始"),"-",'旬報(10月)'!F$40)</f>
        <v>0</v>
      </c>
      <c r="V49" s="56">
        <f>IF(OR(V51="夏季休暇",V51="余裕期間",V51="工場製作",V51="一時中止",V51="年末年始"),"-",'旬報(10月)'!F$41)</f>
        <v>0</v>
      </c>
      <c r="W49" s="56">
        <f>IF(OR(W51="夏季休暇",W51="余裕期間",W51="工場製作",W51="一時中止",W51="年末年始"),"-",'旬報(10月)'!F$42)</f>
        <v>0</v>
      </c>
      <c r="X49" s="56">
        <f>IF(OR(X51="夏季休暇",X51="余裕期間",X51="工場製作",X51="一時中止",X51="年末年始"),"-",'旬報(10月)'!F$43)</f>
        <v>0</v>
      </c>
      <c r="Y49" s="56">
        <f>IF(OR(Y51="夏季休暇",Y51="余裕期間",Y51="工場製作",Y51="一時中止",Y51="年末年始"),"-",'旬報(10月)'!F$44)</f>
        <v>0</v>
      </c>
      <c r="Z49" s="56">
        <f>IF(OR(Z51="夏季休暇",Z51="余裕期間",Z51="工場製作",Z51="一時中止",Z51="年末年始"),"-",'旬報(10月)'!F$45)</f>
        <v>0</v>
      </c>
      <c r="AA49" s="56">
        <f>IF(OR(AA51="夏季休暇",AA51="余裕期間",AA51="工場製作",AA51="一時中止",AA51="年末年始"),"-",'旬報(10月)'!F$56)</f>
        <v>0</v>
      </c>
      <c r="AB49" s="56">
        <f>IF(OR(AB51="夏季休暇",AB51="余裕期間",AB51="工場製作",AB51="一時中止",AB51="年末年始"),"-",'旬報(10月)'!F$57)</f>
        <v>0</v>
      </c>
      <c r="AC49" s="56">
        <f>IF(OR(AC51="夏季休暇",AC51="余裕期間",AC51="工場製作",AC51="一時中止",AC51="年末年始"),"-",'旬報(10月)'!F$58)</f>
        <v>0</v>
      </c>
      <c r="AD49" s="56">
        <f>IF(OR(AD51="夏季休暇",AD51="余裕期間",AD51="工場製作",AD51="一時中止",AD51="年末年始"),"-",'旬報(10月)'!F$59)</f>
        <v>0</v>
      </c>
      <c r="AE49" s="56">
        <f>IF(OR(AE51="夏季休暇",AE51="余裕期間",AE51="工場製作",AE51="一時中止",AE51="年末年始"),"-",'旬報(10月)'!F$60)</f>
        <v>0</v>
      </c>
      <c r="AF49" s="56">
        <f>IF(OR(AF51="夏季休暇",AF51="余裕期間",AF51="工場製作",AF51="一時中止",AF51="年末年始"),"-",'旬報(10月)'!F$61)</f>
        <v>0</v>
      </c>
      <c r="AG49" s="56">
        <f>IF(OR(AG51="夏季休暇",AG51="余裕期間",AG51="工場製作",AG51="一時中止",AG51="年末年始"),"-",'旬報(10月)'!F$62)</f>
        <v>0</v>
      </c>
      <c r="AH49" s="56">
        <f>IF(OR(AH51="夏季休暇",AH51="余裕期間",AH51="工場製作",AH51="一時中止",AH51="年末年始"),"-",'旬報(10月)'!F$63)</f>
        <v>0</v>
      </c>
      <c r="AI49" s="56">
        <f>IF(OR(AI51="夏季休暇",AI51="余裕期間",AI51="工場製作",AI51="一時中止",AI51="年末年始"),"-",'旬報(10月)'!F$64)</f>
        <v>0</v>
      </c>
      <c r="AJ49" s="56">
        <f>IF(OR(AJ51="夏季休暇",AJ51="余裕期間",AJ51="工場製作",AJ51="一時中止",AJ51="年末年始"),"-",'旬報(10月)'!F$65)</f>
        <v>0</v>
      </c>
      <c r="AK49" s="67">
        <f>IF(OR(AK51="夏季休暇",AK51="余裕期間",AK51="工場製作",AK51="一時中止",AK51="年末年始"),"-",'旬報(10月)'!F$66)</f>
        <v>0</v>
      </c>
      <c r="AL49">
        <f>SUM(COUNTIF(G49:AK49,{"休"}))</f>
        <v>0</v>
      </c>
      <c r="AM49">
        <f>SUM(COUNTIF(G49:AK49,{"■"}))</f>
        <v>0</v>
      </c>
      <c r="AN49">
        <f>AL49+AM49</f>
        <v>0</v>
      </c>
      <c r="AQ49" s="229"/>
    </row>
    <row r="50" spans="2:46" ht="12.75" customHeight="1" x14ac:dyDescent="0.2">
      <c r="B50" s="327"/>
      <c r="C50" s="328"/>
      <c r="D50" s="60" t="s">
        <v>10</v>
      </c>
      <c r="E50" s="61"/>
      <c r="F50" s="61"/>
      <c r="G50" s="255">
        <f>IF(OR(G51="夏季休暇",G51="余裕期間",G51="工場製作",G51="一時中止",G51="年末年始"),"-",'旬報(10月)'!T$16)</f>
        <v>0</v>
      </c>
      <c r="H50" s="56">
        <f>IF(OR(H51="夏季休暇",H51="余裕期間",H51="工場製作",H51="一時中止",H51="年末年始"),"-",'旬報(10月)'!T$17)</f>
        <v>0</v>
      </c>
      <c r="I50" s="56">
        <f>IF(OR(I51="夏季休暇",I51="余裕期間",I51="工場製作",I51="一時中止",I51="年末年始"),"-",'旬報(10月)'!T$18)</f>
        <v>0</v>
      </c>
      <c r="J50" s="56">
        <f>IF(OR(J51="夏季休暇",J51="余裕期間",J51="工場製作",J51="一時中止",J51="年末年始"),"-",'旬報(10月)'!T$19)</f>
        <v>0</v>
      </c>
      <c r="K50" s="56">
        <f>IF(OR(K51="夏季休暇",K51="余裕期間",K51="工場製作",K51="一時中止",K51="年末年始"),"-",'旬報(10月)'!T$20)</f>
        <v>0</v>
      </c>
      <c r="L50" s="56">
        <f>IF(OR(L51="夏季休暇",L51="余裕期間",L51="工場製作",L51="一時中止",L51="年末年始"),"-",'旬報(10月)'!T$21)</f>
        <v>0</v>
      </c>
      <c r="M50" s="56">
        <f>IF(OR(M51="夏季休暇",M51="余裕期間",M51="工場製作",M51="一時中止",M51="年末年始"),"-",'旬報(10月)'!T$22)</f>
        <v>0</v>
      </c>
      <c r="N50" s="56">
        <f>IF(OR(N51="夏季休暇",N51="余裕期間",N51="工場製作",N51="一時中止",N51="年末年始"),"-",'旬報(10月)'!T$23)</f>
        <v>0</v>
      </c>
      <c r="O50" s="56">
        <f>IF(OR(O51="夏季休暇",O51="余裕期間",O51="工場製作",O51="一時中止",O51="年末年始"),"-",'旬報(10月)'!T$24)</f>
        <v>0</v>
      </c>
      <c r="P50" s="56">
        <f>IF(OR(P51="夏季休暇",P51="余裕期間",P51="工場製作",P51="一時中止",P51="年末年始"),"-",'旬報(10月)'!T$25)</f>
        <v>0</v>
      </c>
      <c r="Q50" s="56">
        <f>IF(OR(Q51="夏季休暇",Q51="余裕期間",Q51="工場製作",Q51="一時中止",Q51="年末年始"),"-",'旬報(10月)'!T$36)</f>
        <v>0</v>
      </c>
      <c r="R50" s="56">
        <f>IF(OR(R51="夏季休暇",R51="余裕期間",R51="工場製作",R51="一時中止",R51="年末年始"),"-",'旬報(10月)'!T$37)</f>
        <v>0</v>
      </c>
      <c r="S50" s="56">
        <f>IF(OR(S51="夏季休暇",S51="余裕期間",S51="工場製作",S51="一時中止",S51="年末年始"),"-",'旬報(10月)'!T$38)</f>
        <v>0</v>
      </c>
      <c r="T50" s="56">
        <f>IF(OR(T51="夏季休暇",T51="余裕期間",T51="工場製作",T51="一時中止",T51="年末年始"),"-",'旬報(10月)'!T$39)</f>
        <v>0</v>
      </c>
      <c r="U50" s="56">
        <f>IF(OR(U51="夏季休暇",U51="余裕期間",U51="工場製作",U51="一時中止",U51="年末年始"),"-",'旬報(10月)'!T$40)</f>
        <v>0</v>
      </c>
      <c r="V50" s="56">
        <f>IF(OR(V51="夏季休暇",V51="余裕期間",V51="工場製作",V51="一時中止",V51="年末年始"),"-",'旬報(10月)'!T$41)</f>
        <v>0</v>
      </c>
      <c r="W50" s="56">
        <f>IF(OR(W51="夏季休暇",W51="余裕期間",W51="工場製作",W51="一時中止",W51="年末年始"),"-",'旬報(10月)'!T$42)</f>
        <v>0</v>
      </c>
      <c r="X50" s="56">
        <f>IF(OR(X51="夏季休暇",X51="余裕期間",X51="工場製作",X51="一時中止",X51="年末年始"),"-",'旬報(10月)'!T$43)</f>
        <v>0</v>
      </c>
      <c r="Y50" s="56">
        <f>IF(OR(Y51="夏季休暇",Y51="余裕期間",Y51="工場製作",Y51="一時中止",Y51="年末年始"),"-",'旬報(10月)'!T$44)</f>
        <v>0</v>
      </c>
      <c r="Z50" s="56">
        <f>IF(OR(Z51="夏季休暇",Z51="余裕期間",Z51="工場製作",Z51="一時中止",Z51="年末年始"),"-",'旬報(10月)'!T$45)</f>
        <v>0</v>
      </c>
      <c r="AA50" s="56">
        <f>IF(OR(AA51="夏季休暇",AA51="余裕期間",AA51="工場製作",AA51="一時中止",AA51="年末年始"),"-",'旬報(10月)'!T$56)</f>
        <v>0</v>
      </c>
      <c r="AB50" s="56">
        <f>IF(OR(AB51="夏季休暇",AB51="余裕期間",AB51="工場製作",AB51="一時中止",AB51="年末年始"),"-",'旬報(10月)'!T$57)</f>
        <v>0</v>
      </c>
      <c r="AC50" s="56">
        <f>IF(OR(AC51="夏季休暇",AC51="余裕期間",AC51="工場製作",AC51="一時中止",AC51="年末年始"),"-",'旬報(10月)'!T$58)</f>
        <v>0</v>
      </c>
      <c r="AD50" s="56">
        <f>IF(OR(AD51="夏季休暇",AD51="余裕期間",AD51="工場製作",AD51="一時中止",AD51="年末年始"),"-",'旬報(10月)'!T$59)</f>
        <v>0</v>
      </c>
      <c r="AE50" s="56">
        <f>IF(OR(AE51="夏季休暇",AE51="余裕期間",AE51="工場製作",AE51="一時中止",AE51="年末年始"),"-",'旬報(10月)'!T$60)</f>
        <v>0</v>
      </c>
      <c r="AF50" s="56">
        <f>IF(OR(AF51="夏季休暇",AF51="余裕期間",AF51="工場製作",AF51="一時中止",AF51="年末年始"),"-",'旬報(10月)'!T$61)</f>
        <v>0</v>
      </c>
      <c r="AG50" s="56">
        <f>IF(OR(AG51="夏季休暇",AG51="余裕期間",AG51="工場製作",AG51="一時中止",AG51="年末年始"),"-",'旬報(10月)'!T$62)</f>
        <v>0</v>
      </c>
      <c r="AH50" s="56">
        <f>IF(OR(AH51="夏季休暇",AH51="余裕期間",AH51="工場製作",AH51="一時中止",AH51="年末年始"),"-",'旬報(10月)'!T$63)</f>
        <v>0</v>
      </c>
      <c r="AI50" s="56">
        <f>IF(OR(AI51="夏季休暇",AI51="余裕期間",AI51="工場製作",AI51="一時中止",AI51="年末年始"),"-",'旬報(10月)'!T$64)</f>
        <v>0</v>
      </c>
      <c r="AJ50" s="56">
        <f>IF(OR(AJ51="夏季休暇",AJ51="余裕期間",AJ51="工場製作",AJ51="一時中止",AJ51="年末年始"),"-",'旬報(10月)'!T$65)</f>
        <v>0</v>
      </c>
      <c r="AK50" s="67">
        <f>IF(OR(AK51="夏季休暇",AK51="余裕期間",AK51="工場製作",AK51="一時中止",AK51="年末年始"),"-",'旬報(10月)'!T$66)</f>
        <v>0</v>
      </c>
      <c r="AL50">
        <f>SUM(COUNTIF(G50:AK50,{"休"}))</f>
        <v>0</v>
      </c>
      <c r="AM50">
        <f>SUM(COUNTIF(G50:AK50,{"■"}))</f>
        <v>0</v>
      </c>
      <c r="AN50">
        <f>AL50+AM50</f>
        <v>0</v>
      </c>
      <c r="AQ50" s="229"/>
    </row>
    <row r="51" spans="2:46" ht="12.75" customHeight="1" x14ac:dyDescent="0.2">
      <c r="B51" s="224"/>
      <c r="C51" s="225"/>
      <c r="D51" s="62" t="s">
        <v>250</v>
      </c>
      <c r="E51" s="63"/>
      <c r="F51" s="63"/>
      <c r="G51" s="241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7"/>
      <c r="AK51" s="242"/>
      <c r="AL51">
        <f>SUM(COUNTIF(G51:AK51,{"休"}))</f>
        <v>0</v>
      </c>
      <c r="AO51" s="229"/>
      <c r="AP51" s="229">
        <f t="shared" ref="AP51" si="42">COUNTIFS(G51:AK51,"夏季休暇")</f>
        <v>0</v>
      </c>
      <c r="AQ51" s="229">
        <f t="shared" ref="AQ51" si="43">COUNTIFS(G51:AK51,"余裕期間")</f>
        <v>0</v>
      </c>
      <c r="AR51" s="229">
        <f t="shared" ref="AR51" si="44">COUNTIFS(G51:AK51,"工場製作")</f>
        <v>0</v>
      </c>
      <c r="AS51" s="229">
        <f t="shared" ref="AS51" si="45">COUNTIFS(G51:AK51,"一時中止")</f>
        <v>0</v>
      </c>
      <c r="AT51" s="229">
        <f t="shared" ref="AT51" si="46">COUNTIFS(G51:AK51,"年末年始")</f>
        <v>0</v>
      </c>
    </row>
    <row r="52" spans="2:46" ht="12.75" customHeight="1" x14ac:dyDescent="0.2">
      <c r="B52" s="224"/>
      <c r="C52" s="225"/>
      <c r="D52" s="62" t="s">
        <v>249</v>
      </c>
      <c r="E52" s="63"/>
      <c r="F52" s="63"/>
      <c r="G52" s="241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42"/>
      <c r="AO52" s="229">
        <f t="shared" ref="AO52" si="47">COUNTIFS(G52:AK52,"○")</f>
        <v>0</v>
      </c>
      <c r="AP52" s="229"/>
    </row>
    <row r="53" spans="2:46" ht="12.75" customHeight="1" x14ac:dyDescent="0.2">
      <c r="B53" s="68"/>
      <c r="C53" s="64"/>
      <c r="D53" s="62" t="s">
        <v>81</v>
      </c>
      <c r="E53" s="63"/>
      <c r="F53" s="63"/>
      <c r="G53" s="25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7"/>
      <c r="AO53" s="252"/>
    </row>
    <row r="54" spans="2:46" ht="12.75" customHeight="1" x14ac:dyDescent="0.2">
      <c r="B54" s="69"/>
      <c r="C54" s="65"/>
      <c r="D54" s="58" t="s">
        <v>13</v>
      </c>
      <c r="E54" s="59"/>
      <c r="F54" s="59"/>
      <c r="G54" s="257" t="str">
        <f>'旬報(11月)'!D16</f>
        <v>月</v>
      </c>
      <c r="H54" s="57" t="str">
        <f>'旬報(11月)'!D17</f>
        <v>火</v>
      </c>
      <c r="I54" s="57" t="str">
        <f>'旬報(11月)'!D18</f>
        <v>水</v>
      </c>
      <c r="J54" s="57" t="str">
        <f>'旬報(11月)'!D19</f>
        <v>木</v>
      </c>
      <c r="K54" s="57" t="str">
        <f>'旬報(11月)'!D20</f>
        <v>金</v>
      </c>
      <c r="L54" s="57" t="str">
        <f>'旬報(11月)'!D21</f>
        <v>土</v>
      </c>
      <c r="M54" s="57" t="str">
        <f>'旬報(11月)'!D22</f>
        <v>日</v>
      </c>
      <c r="N54" s="57" t="str">
        <f>'旬報(11月)'!D23</f>
        <v>月</v>
      </c>
      <c r="O54" s="57" t="str">
        <f>'旬報(11月)'!D24</f>
        <v>火</v>
      </c>
      <c r="P54" s="57" t="str">
        <f>'旬報(11月)'!D25</f>
        <v>水</v>
      </c>
      <c r="Q54" s="57" t="str">
        <f>'旬報(11月)'!D36</f>
        <v>木</v>
      </c>
      <c r="R54" s="57" t="str">
        <f>'旬報(11月)'!D37</f>
        <v>金</v>
      </c>
      <c r="S54" s="57" t="str">
        <f>'旬報(11月)'!D38</f>
        <v>土</v>
      </c>
      <c r="T54" s="57" t="str">
        <f>'旬報(11月)'!D39</f>
        <v>日</v>
      </c>
      <c r="U54" s="57" t="str">
        <f>'旬報(11月)'!D40</f>
        <v>月</v>
      </c>
      <c r="V54" s="57" t="str">
        <f>'旬報(11月)'!D41</f>
        <v>火</v>
      </c>
      <c r="W54" s="57" t="str">
        <f>'旬報(11月)'!D42</f>
        <v>水</v>
      </c>
      <c r="X54" s="57" t="str">
        <f>'旬報(11月)'!D43</f>
        <v>木</v>
      </c>
      <c r="Y54" s="57" t="str">
        <f>'旬報(11月)'!D44</f>
        <v>金</v>
      </c>
      <c r="Z54" s="57" t="str">
        <f>'旬報(11月)'!D45</f>
        <v>土</v>
      </c>
      <c r="AA54" s="57" t="str">
        <f>'旬報(11月)'!D56</f>
        <v>日</v>
      </c>
      <c r="AB54" s="57" t="str">
        <f>'旬報(11月)'!D57</f>
        <v>月</v>
      </c>
      <c r="AC54" s="57" t="str">
        <f>'旬報(11月)'!D58</f>
        <v>火</v>
      </c>
      <c r="AD54" s="57" t="str">
        <f>'旬報(11月)'!D59</f>
        <v>水</v>
      </c>
      <c r="AE54" s="57" t="str">
        <f>'旬報(11月)'!D60</f>
        <v>木</v>
      </c>
      <c r="AF54" s="57" t="str">
        <f>'旬報(11月)'!D61</f>
        <v>金</v>
      </c>
      <c r="AG54" s="57" t="str">
        <f>'旬報(11月)'!D62</f>
        <v>土</v>
      </c>
      <c r="AH54" s="57" t="str">
        <f>'旬報(11月)'!D63</f>
        <v>日</v>
      </c>
      <c r="AI54" s="57" t="str">
        <f>'旬報(11月)'!D64</f>
        <v>月</v>
      </c>
      <c r="AJ54" s="57" t="str">
        <f>'旬報(11月)'!D65</f>
        <v>火</v>
      </c>
      <c r="AK54" s="66"/>
      <c r="AO54" s="251"/>
    </row>
    <row r="55" spans="2:46" ht="12.75" customHeight="1" x14ac:dyDescent="0.2">
      <c r="B55" s="327">
        <f t="shared" ref="B55" si="48">B49+1</f>
        <v>11</v>
      </c>
      <c r="C55" s="328" t="s">
        <v>1</v>
      </c>
      <c r="D55" s="60" t="s">
        <v>9</v>
      </c>
      <c r="E55" s="61"/>
      <c r="F55" s="61"/>
      <c r="G55" s="255">
        <f>IF(OR(G57="夏季休暇",G57="余裕期間",G57="工場製作",G57="一時中止",G57="年末年始"),"-",'旬報(11月)'!F$16)</f>
        <v>0</v>
      </c>
      <c r="H55" s="56">
        <f>IF(OR(H57="夏季休暇",H57="余裕期間",H57="工場製作",H57="一時中止",H57="年末年始"),"-",'旬報(11月)'!F$17)</f>
        <v>0</v>
      </c>
      <c r="I55" s="56">
        <f>IF(OR(I57="夏季休暇",I57="余裕期間",I57="工場製作",I57="一時中止",I57="年末年始"),"-",'旬報(11月)'!F$18)</f>
        <v>0</v>
      </c>
      <c r="J55" s="56">
        <f>IF(OR(J57="夏季休暇",J57="余裕期間",J57="工場製作",J57="一時中止",J57="年末年始"),"-",'旬報(11月)'!F$19)</f>
        <v>0</v>
      </c>
      <c r="K55" s="56">
        <f>IF(OR(K57="夏季休暇",K57="余裕期間",K57="工場製作",K57="一時中止",K57="年末年始"),"-",'旬報(11月)'!F$20)</f>
        <v>0</v>
      </c>
      <c r="L55" s="56">
        <f>IF(OR(L57="夏季休暇",L57="余裕期間",L57="工場製作",L57="一時中止",L57="年末年始"),"-",'旬報(11月)'!F$21)</f>
        <v>0</v>
      </c>
      <c r="M55" s="56">
        <f>IF(OR(M57="夏季休暇",M57="余裕期間",M57="工場製作",M57="一時中止",M57="年末年始"),"-",'旬報(11月)'!F$22)</f>
        <v>0</v>
      </c>
      <c r="N55" s="56">
        <f>IF(OR(N57="夏季休暇",N57="余裕期間",N57="工場製作",N57="一時中止",N57="年末年始"),"-",'旬報(11月)'!F$23)</f>
        <v>0</v>
      </c>
      <c r="O55" s="56">
        <f>IF(OR(O57="夏季休暇",O57="余裕期間",O57="工場製作",O57="一時中止",O57="年末年始"),"-",'旬報(11月)'!F$24)</f>
        <v>0</v>
      </c>
      <c r="P55" s="56">
        <f>IF(OR(P57="夏季休暇",P57="余裕期間",P57="工場製作",P57="一時中止",P57="年末年始"),"-",'旬報(11月)'!F$25)</f>
        <v>0</v>
      </c>
      <c r="Q55" s="56">
        <f>IF(OR(Q57="夏季休暇",Q57="余裕期間",Q57="工場製作",Q57="一時中止",Q57="年末年始"),"-",'旬報(11月)'!F$36)</f>
        <v>0</v>
      </c>
      <c r="R55" s="56">
        <f>IF(OR(R57="夏季休暇",R57="余裕期間",R57="工場製作",R57="一時中止",R57="年末年始"),"-",'旬報(11月)'!F$37)</f>
        <v>0</v>
      </c>
      <c r="S55" s="56">
        <f>IF(OR(S57="夏季休暇",S57="余裕期間",S57="工場製作",S57="一時中止",S57="年末年始"),"-",'旬報(11月)'!F$38)</f>
        <v>0</v>
      </c>
      <c r="T55" s="56">
        <f>IF(OR(T57="夏季休暇",T57="余裕期間",T57="工場製作",T57="一時中止",T57="年末年始"),"-",'旬報(11月)'!F$39)</f>
        <v>0</v>
      </c>
      <c r="U55" s="56">
        <f>IF(OR(U57="夏季休暇",U57="余裕期間",U57="工場製作",U57="一時中止",U57="年末年始"),"-",'旬報(11月)'!F$40)</f>
        <v>0</v>
      </c>
      <c r="V55" s="56">
        <f>IF(OR(V57="夏季休暇",V57="余裕期間",V57="工場製作",V57="一時中止",V57="年末年始"),"-",'旬報(11月)'!F$41)</f>
        <v>0</v>
      </c>
      <c r="W55" s="56">
        <f>IF(OR(W57="夏季休暇",W57="余裕期間",W57="工場製作",W57="一時中止",W57="年末年始"),"-",'旬報(11月)'!F$42)</f>
        <v>0</v>
      </c>
      <c r="X55" s="56">
        <f>IF(OR(X57="夏季休暇",X57="余裕期間",X57="工場製作",X57="一時中止",X57="年末年始"),"-",'旬報(11月)'!F$43)</f>
        <v>0</v>
      </c>
      <c r="Y55" s="56">
        <f>IF(OR(Y57="夏季休暇",Y57="余裕期間",Y57="工場製作",Y57="一時中止",Y57="年末年始"),"-",'旬報(11月)'!F$44)</f>
        <v>0</v>
      </c>
      <c r="Z55" s="56">
        <f>IF(OR(Z57="夏季休暇",Z57="余裕期間",Z57="工場製作",Z57="一時中止",Z57="年末年始"),"-",'旬報(11月)'!F$45)</f>
        <v>0</v>
      </c>
      <c r="AA55" s="56">
        <f>IF(OR(AA57="夏季休暇",AA57="余裕期間",AA57="工場製作",AA57="一時中止",AA57="年末年始"),"-",'旬報(11月)'!F$56)</f>
        <v>0</v>
      </c>
      <c r="AB55" s="56">
        <f>IF(OR(AB57="夏季休暇",AB57="余裕期間",AB57="工場製作",AB57="一時中止",AB57="年末年始"),"-",'旬報(11月)'!F$57)</f>
        <v>0</v>
      </c>
      <c r="AC55" s="56">
        <f>IF(OR(AC57="夏季休暇",AC57="余裕期間",AC57="工場製作",AC57="一時中止",AC57="年末年始"),"-",'旬報(11月)'!F$58)</f>
        <v>0</v>
      </c>
      <c r="AD55" s="56">
        <f>IF(OR(AD57="夏季休暇",AD57="余裕期間",AD57="工場製作",AD57="一時中止",AD57="年末年始"),"-",'旬報(11月)'!F$59)</f>
        <v>0</v>
      </c>
      <c r="AE55" s="56">
        <f>IF(OR(AE57="夏季休暇",AE57="余裕期間",AE57="工場製作",AE57="一時中止",AE57="年末年始"),"-",'旬報(11月)'!F$60)</f>
        <v>0</v>
      </c>
      <c r="AF55" s="56">
        <f>IF(OR(AF57="夏季休暇",AF57="余裕期間",AF57="工場製作",AF57="一時中止",AF57="年末年始"),"-",'旬報(11月)'!F$61)</f>
        <v>0</v>
      </c>
      <c r="AG55" s="56">
        <f>IF(OR(AG57="夏季休暇",AG57="余裕期間",AG57="工場製作",AG57="一時中止",AG57="年末年始"),"-",'旬報(11月)'!F$62)</f>
        <v>0</v>
      </c>
      <c r="AH55" s="56">
        <f>IF(OR(AH57="夏季休暇",AH57="余裕期間",AH57="工場製作",AH57="一時中止",AH57="年末年始"),"-",'旬報(11月)'!F$63)</f>
        <v>0</v>
      </c>
      <c r="AI55" s="56">
        <f>IF(OR(AI57="夏季休暇",AI57="余裕期間",AI57="工場製作",AI57="一時中止",AI57="年末年始"),"-",'旬報(11月)'!F$64)</f>
        <v>0</v>
      </c>
      <c r="AJ55" s="56">
        <f>IF(OR(AJ57="夏季休暇",AJ57="余裕期間",AJ57="工場製作",AJ57="一時中止",AJ57="年末年始"),"-",'旬報(11月)'!F$65)</f>
        <v>0</v>
      </c>
      <c r="AK55" s="67">
        <f>IF(OR(AK57="夏季休暇",AK57="余裕期間",AK57="工場製作",AK57="一時中止",AK57="年末年始"),"-",'旬報(11月)'!F$66)</f>
        <v>0</v>
      </c>
      <c r="AL55">
        <f>SUM(COUNTIF(G55:AK55,{"休"}))</f>
        <v>0</v>
      </c>
      <c r="AM55">
        <f>SUM(COUNTIF(G55:AK55,{"■"}))</f>
        <v>0</v>
      </c>
      <c r="AN55">
        <f>AL55+AM55</f>
        <v>0</v>
      </c>
      <c r="AQ55" s="229"/>
    </row>
    <row r="56" spans="2:46" ht="12.75" customHeight="1" x14ac:dyDescent="0.2">
      <c r="B56" s="327"/>
      <c r="C56" s="328"/>
      <c r="D56" s="60" t="s">
        <v>10</v>
      </c>
      <c r="E56" s="61"/>
      <c r="F56" s="61"/>
      <c r="G56" s="255">
        <f>IF(OR(G57="夏季休暇",G57="余裕期間",G57="工場製作",G57="一時中止",G57="年末年始"),"-",'旬報(11月)'!T$16)</f>
        <v>0</v>
      </c>
      <c r="H56" s="56">
        <f>IF(OR(H57="夏季休暇",H57="余裕期間",H57="工場製作",H57="一時中止",H57="年末年始"),"-",'旬報(11月)'!T$17)</f>
        <v>0</v>
      </c>
      <c r="I56" s="56">
        <f>IF(OR(I57="夏季休暇",I57="余裕期間",I57="工場製作",I57="一時中止",I57="年末年始"),"-",'旬報(11月)'!T$18)</f>
        <v>0</v>
      </c>
      <c r="J56" s="56">
        <f>IF(OR(J57="夏季休暇",J57="余裕期間",J57="工場製作",J57="一時中止",J57="年末年始"),"-",'旬報(11月)'!T$19)</f>
        <v>0</v>
      </c>
      <c r="K56" s="56">
        <f>IF(OR(K57="夏季休暇",K57="余裕期間",K57="工場製作",K57="一時中止",K57="年末年始"),"-",'旬報(11月)'!T$20)</f>
        <v>0</v>
      </c>
      <c r="L56" s="56">
        <f>IF(OR(L57="夏季休暇",L57="余裕期間",L57="工場製作",L57="一時中止",L57="年末年始"),"-",'旬報(11月)'!T$21)</f>
        <v>0</v>
      </c>
      <c r="M56" s="56">
        <f>IF(OR(M57="夏季休暇",M57="余裕期間",M57="工場製作",M57="一時中止",M57="年末年始"),"-",'旬報(11月)'!T$22)</f>
        <v>0</v>
      </c>
      <c r="N56" s="56">
        <f>IF(OR(N57="夏季休暇",N57="余裕期間",N57="工場製作",N57="一時中止",N57="年末年始"),"-",'旬報(11月)'!T$23)</f>
        <v>0</v>
      </c>
      <c r="O56" s="56">
        <f>IF(OR(O57="夏季休暇",O57="余裕期間",O57="工場製作",O57="一時中止",O57="年末年始"),"-",'旬報(11月)'!T$24)</f>
        <v>0</v>
      </c>
      <c r="P56" s="56">
        <f>IF(OR(P57="夏季休暇",P57="余裕期間",P57="工場製作",P57="一時中止",P57="年末年始"),"-",'旬報(11月)'!T$25)</f>
        <v>0</v>
      </c>
      <c r="Q56" s="56">
        <f>IF(OR(Q57="夏季休暇",Q57="余裕期間",Q57="工場製作",Q57="一時中止",Q57="年末年始"),"-",'旬報(11月)'!T$36)</f>
        <v>0</v>
      </c>
      <c r="R56" s="56">
        <f>IF(OR(R57="夏季休暇",R57="余裕期間",R57="工場製作",R57="一時中止",R57="年末年始"),"-",'旬報(11月)'!T$37)</f>
        <v>0</v>
      </c>
      <c r="S56" s="56">
        <f>IF(OR(S57="夏季休暇",S57="余裕期間",S57="工場製作",S57="一時中止",S57="年末年始"),"-",'旬報(11月)'!T$38)</f>
        <v>0</v>
      </c>
      <c r="T56" s="56">
        <f>IF(OR(T57="夏季休暇",T57="余裕期間",T57="工場製作",T57="一時中止",T57="年末年始"),"-",'旬報(11月)'!T$39)</f>
        <v>0</v>
      </c>
      <c r="U56" s="56">
        <f>IF(OR(U57="夏季休暇",U57="余裕期間",U57="工場製作",U57="一時中止",U57="年末年始"),"-",'旬報(11月)'!T$40)</f>
        <v>0</v>
      </c>
      <c r="V56" s="56">
        <f>IF(OR(V57="夏季休暇",V57="余裕期間",V57="工場製作",V57="一時中止",V57="年末年始"),"-",'旬報(11月)'!T$41)</f>
        <v>0</v>
      </c>
      <c r="W56" s="56">
        <f>IF(OR(W57="夏季休暇",W57="余裕期間",W57="工場製作",W57="一時中止",W57="年末年始"),"-",'旬報(11月)'!T$42)</f>
        <v>0</v>
      </c>
      <c r="X56" s="56">
        <f>IF(OR(X57="夏季休暇",X57="余裕期間",X57="工場製作",X57="一時中止",X57="年末年始"),"-",'旬報(11月)'!T$43)</f>
        <v>0</v>
      </c>
      <c r="Y56" s="56">
        <f>IF(OR(Y57="夏季休暇",Y57="余裕期間",Y57="工場製作",Y57="一時中止",Y57="年末年始"),"-",'旬報(11月)'!T$44)</f>
        <v>0</v>
      </c>
      <c r="Z56" s="56">
        <f>IF(OR(Z57="夏季休暇",Z57="余裕期間",Z57="工場製作",Z57="一時中止",Z57="年末年始"),"-",'旬報(11月)'!T$45)</f>
        <v>0</v>
      </c>
      <c r="AA56" s="56">
        <f>IF(OR(AA57="夏季休暇",AA57="余裕期間",AA57="工場製作",AA57="一時中止",AA57="年末年始"),"-",'旬報(11月)'!T$56)</f>
        <v>0</v>
      </c>
      <c r="AB56" s="56">
        <f>IF(OR(AB57="夏季休暇",AB57="余裕期間",AB57="工場製作",AB57="一時中止",AB57="年末年始"),"-",'旬報(11月)'!T$57)</f>
        <v>0</v>
      </c>
      <c r="AC56" s="56">
        <f>IF(OR(AC57="夏季休暇",AC57="余裕期間",AC57="工場製作",AC57="一時中止",AC57="年末年始"),"-",'旬報(11月)'!T$58)</f>
        <v>0</v>
      </c>
      <c r="AD56" s="56">
        <f>IF(OR(AD57="夏季休暇",AD57="余裕期間",AD57="工場製作",AD57="一時中止",AD57="年末年始"),"-",'旬報(11月)'!T$59)</f>
        <v>0</v>
      </c>
      <c r="AE56" s="56">
        <f>IF(OR(AE57="夏季休暇",AE57="余裕期間",AE57="工場製作",AE57="一時中止",AE57="年末年始"),"-",'旬報(11月)'!T$60)</f>
        <v>0</v>
      </c>
      <c r="AF56" s="56">
        <f>IF(OR(AF57="夏季休暇",AF57="余裕期間",AF57="工場製作",AF57="一時中止",AF57="年末年始"),"-",'旬報(11月)'!T$61)</f>
        <v>0</v>
      </c>
      <c r="AG56" s="56">
        <f>IF(OR(AG57="夏季休暇",AG57="余裕期間",AG57="工場製作",AG57="一時中止",AG57="年末年始"),"-",'旬報(11月)'!T$62)</f>
        <v>0</v>
      </c>
      <c r="AH56" s="56">
        <f>IF(OR(AH57="夏季休暇",AH57="余裕期間",AH57="工場製作",AH57="一時中止",AH57="年末年始"),"-",'旬報(11月)'!T$63)</f>
        <v>0</v>
      </c>
      <c r="AI56" s="56">
        <f>IF(OR(AI57="夏季休暇",AI57="余裕期間",AI57="工場製作",AI57="一時中止",AI57="年末年始"),"-",'旬報(11月)'!T$64)</f>
        <v>0</v>
      </c>
      <c r="AJ56" s="56">
        <f>IF(OR(AJ57="夏季休暇",AJ57="余裕期間",AJ57="工場製作",AJ57="一時中止",AJ57="年末年始"),"-",'旬報(11月)'!T$65)</f>
        <v>0</v>
      </c>
      <c r="AK56" s="67">
        <f>IF(OR(AK57="夏季休暇",AK57="余裕期間",AK57="工場製作",AK57="一時中止",AK57="年末年始"),"-",'旬報(11月)'!T$66)</f>
        <v>0</v>
      </c>
      <c r="AL56">
        <f>SUM(COUNTIF(G56:AK56,{"休"}))</f>
        <v>0</v>
      </c>
      <c r="AM56">
        <f>SUM(COUNTIF(G56:AK56,{"■"}))</f>
        <v>0</v>
      </c>
      <c r="AN56">
        <f>AL56+AM56</f>
        <v>0</v>
      </c>
      <c r="AQ56" s="229"/>
    </row>
    <row r="57" spans="2:46" ht="12.75" customHeight="1" x14ac:dyDescent="0.2">
      <c r="B57" s="224"/>
      <c r="C57" s="225"/>
      <c r="D57" s="62" t="s">
        <v>250</v>
      </c>
      <c r="E57" s="63"/>
      <c r="F57" s="63"/>
      <c r="G57" s="241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7"/>
      <c r="AJ57" s="237"/>
      <c r="AK57" s="242"/>
      <c r="AL57">
        <f>SUM(COUNTIF(G57:AK57,{"休"}))</f>
        <v>0</v>
      </c>
      <c r="AO57" s="229"/>
      <c r="AP57" s="229">
        <f t="shared" ref="AP57" si="49">COUNTIFS(G57:AK57,"夏季休暇")</f>
        <v>0</v>
      </c>
      <c r="AQ57" s="229">
        <f t="shared" ref="AQ57" si="50">COUNTIFS(G57:AK57,"余裕期間")</f>
        <v>0</v>
      </c>
      <c r="AR57" s="229">
        <f t="shared" ref="AR57" si="51">COUNTIFS(G57:AK57,"工場製作")</f>
        <v>0</v>
      </c>
      <c r="AS57" s="229">
        <f t="shared" ref="AS57" si="52">COUNTIFS(G57:AK57,"一時中止")</f>
        <v>0</v>
      </c>
      <c r="AT57" s="229">
        <f t="shared" ref="AT57" si="53">COUNTIFS(G57:AK57,"年末年始")</f>
        <v>0</v>
      </c>
    </row>
    <row r="58" spans="2:46" ht="12.75" customHeight="1" x14ac:dyDescent="0.2">
      <c r="B58" s="224"/>
      <c r="C58" s="225"/>
      <c r="D58" s="62" t="s">
        <v>249</v>
      </c>
      <c r="E58" s="63"/>
      <c r="F58" s="63"/>
      <c r="G58" s="241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237"/>
      <c r="AB58" s="237"/>
      <c r="AC58" s="237"/>
      <c r="AD58" s="237"/>
      <c r="AE58" s="237"/>
      <c r="AF58" s="237"/>
      <c r="AG58" s="237"/>
      <c r="AH58" s="237"/>
      <c r="AI58" s="237"/>
      <c r="AJ58" s="237"/>
      <c r="AK58" s="242"/>
      <c r="AO58" s="229">
        <f t="shared" ref="AO58" si="54">COUNTIFS(G58:AK58,"○")</f>
        <v>0</v>
      </c>
      <c r="AP58" s="229"/>
    </row>
    <row r="59" spans="2:46" ht="12.75" customHeight="1" x14ac:dyDescent="0.2">
      <c r="B59" s="68"/>
      <c r="C59" s="64"/>
      <c r="D59" s="62" t="s">
        <v>81</v>
      </c>
      <c r="E59" s="63"/>
      <c r="F59" s="63"/>
      <c r="G59" s="25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7"/>
      <c r="AO59" s="252"/>
    </row>
    <row r="60" spans="2:46" ht="12.75" customHeight="1" x14ac:dyDescent="0.2">
      <c r="B60" s="69"/>
      <c r="C60" s="65"/>
      <c r="D60" s="58" t="s">
        <v>13</v>
      </c>
      <c r="E60" s="59"/>
      <c r="F60" s="59"/>
      <c r="G60" s="257" t="str">
        <f>'旬報(12月)'!D16</f>
        <v>水</v>
      </c>
      <c r="H60" s="57" t="str">
        <f>'旬報(12月)'!D17</f>
        <v>木</v>
      </c>
      <c r="I60" s="57" t="str">
        <f>'旬報(12月)'!D18</f>
        <v>金</v>
      </c>
      <c r="J60" s="57" t="str">
        <f>'旬報(12月)'!D19</f>
        <v>土</v>
      </c>
      <c r="K60" s="57" t="str">
        <f>'旬報(12月)'!D20</f>
        <v>日</v>
      </c>
      <c r="L60" s="57" t="str">
        <f>'旬報(12月)'!D21</f>
        <v>月</v>
      </c>
      <c r="M60" s="57" t="str">
        <f>'旬報(12月)'!D22</f>
        <v>火</v>
      </c>
      <c r="N60" s="57" t="str">
        <f>'旬報(12月)'!D23</f>
        <v>水</v>
      </c>
      <c r="O60" s="57" t="str">
        <f>'旬報(12月)'!D24</f>
        <v>木</v>
      </c>
      <c r="P60" s="57" t="str">
        <f>'旬報(12月)'!D25</f>
        <v>金</v>
      </c>
      <c r="Q60" s="57" t="str">
        <f>'旬報(12月)'!D36</f>
        <v>土</v>
      </c>
      <c r="R60" s="57" t="str">
        <f>'旬報(12月)'!D37</f>
        <v>日</v>
      </c>
      <c r="S60" s="57" t="str">
        <f>'旬報(12月)'!D38</f>
        <v>月</v>
      </c>
      <c r="T60" s="57" t="str">
        <f>'旬報(12月)'!D39</f>
        <v>火</v>
      </c>
      <c r="U60" s="57" t="str">
        <f>'旬報(12月)'!D40</f>
        <v>水</v>
      </c>
      <c r="V60" s="57" t="str">
        <f>'旬報(12月)'!D41</f>
        <v>木</v>
      </c>
      <c r="W60" s="57" t="str">
        <f>'旬報(12月)'!D42</f>
        <v>金</v>
      </c>
      <c r="X60" s="57" t="str">
        <f>'旬報(12月)'!D43</f>
        <v>土</v>
      </c>
      <c r="Y60" s="57" t="str">
        <f>'旬報(12月)'!D44</f>
        <v>日</v>
      </c>
      <c r="Z60" s="57" t="str">
        <f>'旬報(12月)'!D45</f>
        <v>月</v>
      </c>
      <c r="AA60" s="57" t="str">
        <f>'旬報(12月)'!D56</f>
        <v>火</v>
      </c>
      <c r="AB60" s="57" t="str">
        <f>'旬報(12月)'!D57</f>
        <v>水</v>
      </c>
      <c r="AC60" s="57" t="str">
        <f>'旬報(12月)'!D58</f>
        <v>木</v>
      </c>
      <c r="AD60" s="57" t="str">
        <f>'旬報(12月)'!D59</f>
        <v>金</v>
      </c>
      <c r="AE60" s="57" t="str">
        <f>'旬報(12月)'!D60</f>
        <v>土</v>
      </c>
      <c r="AF60" s="57" t="str">
        <f>'旬報(12月)'!D61</f>
        <v>日</v>
      </c>
      <c r="AG60" s="57" t="str">
        <f>'旬報(12月)'!D62</f>
        <v>月</v>
      </c>
      <c r="AH60" s="57" t="str">
        <f>'旬報(12月)'!D63</f>
        <v>火</v>
      </c>
      <c r="AI60" s="57" t="str">
        <f>'旬報(12月)'!D64</f>
        <v>水</v>
      </c>
      <c r="AJ60" s="57" t="str">
        <f>'旬報(12月)'!D65</f>
        <v>木</v>
      </c>
      <c r="AK60" s="66" t="str">
        <f>'旬報(12月)'!D66</f>
        <v>金</v>
      </c>
      <c r="AL60" s="166">
        <f>COUNTIF(G60:AK60,"年")</f>
        <v>0</v>
      </c>
      <c r="AO60" s="251"/>
    </row>
    <row r="61" spans="2:46" ht="12.75" customHeight="1" x14ac:dyDescent="0.2">
      <c r="B61" s="327">
        <f t="shared" ref="B61" si="55">B55+1</f>
        <v>12</v>
      </c>
      <c r="C61" s="328" t="s">
        <v>1</v>
      </c>
      <c r="D61" s="60" t="s">
        <v>9</v>
      </c>
      <c r="E61" s="61"/>
      <c r="F61" s="61"/>
      <c r="G61" s="255">
        <f>IF(OR(G63="夏季休暇",G63="余裕期間",G63="工場製作",G63="一時中止",G63="年末年始"),"-",'旬報(12月)'!F$16)</f>
        <v>0</v>
      </c>
      <c r="H61" s="56">
        <f>IF(OR(H63="夏季休暇",H63="余裕期間",H63="工場製作",H63="一時中止",H63="年末年始"),"-",'旬報(12月)'!F$17)</f>
        <v>0</v>
      </c>
      <c r="I61" s="56">
        <f>IF(OR(I63="夏季休暇",I63="余裕期間",I63="工場製作",I63="一時中止",I63="年末年始"),"-",'旬報(12月)'!F$18)</f>
        <v>0</v>
      </c>
      <c r="J61" s="56">
        <f>IF(OR(J63="夏季休暇",J63="余裕期間",J63="工場製作",J63="一時中止",J63="年末年始"),"-",'旬報(12月)'!F$19)</f>
        <v>0</v>
      </c>
      <c r="K61" s="56">
        <f>IF(OR(K63="夏季休暇",K63="余裕期間",K63="工場製作",K63="一時中止",K63="年末年始"),"-",'旬報(12月)'!F$20)</f>
        <v>0</v>
      </c>
      <c r="L61" s="56">
        <f>IF(OR(L63="夏季休暇",L63="余裕期間",L63="工場製作",L63="一時中止",L63="年末年始"),"-",'旬報(12月)'!F$21)</f>
        <v>0</v>
      </c>
      <c r="M61" s="56">
        <f>IF(OR(M63="夏季休暇",M63="余裕期間",M63="工場製作",M63="一時中止",M63="年末年始"),"-",'旬報(12月)'!F$22)</f>
        <v>0</v>
      </c>
      <c r="N61" s="56">
        <f>IF(OR(N63="夏季休暇",N63="余裕期間",N63="工場製作",N63="一時中止",N63="年末年始"),"-",'旬報(12月)'!F$23)</f>
        <v>0</v>
      </c>
      <c r="O61" s="56">
        <f>IF(OR(O63="夏季休暇",O63="余裕期間",O63="工場製作",O63="一時中止",O63="年末年始"),"-",'旬報(12月)'!F$24)</f>
        <v>0</v>
      </c>
      <c r="P61" s="56">
        <f>IF(OR(P63="夏季休暇",P63="余裕期間",P63="工場製作",P63="一時中止",P63="年末年始"),"-",'旬報(12月)'!F$25)</f>
        <v>0</v>
      </c>
      <c r="Q61" s="56">
        <f>IF(OR(Q63="夏季休暇",Q63="余裕期間",Q63="工場製作",Q63="一時中止",Q63="年末年始"),"-",'旬報(12月)'!F$36)</f>
        <v>0</v>
      </c>
      <c r="R61" s="56">
        <f>IF(OR(R63="夏季休暇",R63="余裕期間",R63="工場製作",R63="一時中止",R63="年末年始"),"-",'旬報(12月)'!F$37)</f>
        <v>0</v>
      </c>
      <c r="S61" s="56">
        <f>IF(OR(S63="夏季休暇",S63="余裕期間",S63="工場製作",S63="一時中止",S63="年末年始"),"-",'旬報(12月)'!F$38)</f>
        <v>0</v>
      </c>
      <c r="T61" s="56">
        <f>IF(OR(T63="夏季休暇",T63="余裕期間",T63="工場製作",T63="一時中止",T63="年末年始"),"-",'旬報(12月)'!F$39)</f>
        <v>0</v>
      </c>
      <c r="U61" s="56">
        <f>IF(OR(U63="夏季休暇",U63="余裕期間",U63="工場製作",U63="一時中止",U63="年末年始"),"-",'旬報(12月)'!F$40)</f>
        <v>0</v>
      </c>
      <c r="V61" s="56">
        <f>IF(OR(V63="夏季休暇",V63="余裕期間",V63="工場製作",V63="一時中止",V63="年末年始"),"-",'旬報(12月)'!F$41)</f>
        <v>0</v>
      </c>
      <c r="W61" s="56">
        <f>IF(OR(W63="夏季休暇",W63="余裕期間",W63="工場製作",W63="一時中止",W63="年末年始"),"-",'旬報(12月)'!F$42)</f>
        <v>0</v>
      </c>
      <c r="X61" s="56">
        <f>IF(OR(X63="夏季休暇",X63="余裕期間",X63="工場製作",X63="一時中止",X63="年末年始"),"-",'旬報(12月)'!F$43)</f>
        <v>0</v>
      </c>
      <c r="Y61" s="56">
        <f>IF(OR(Y63="夏季休暇",Y63="余裕期間",Y63="工場製作",Y63="一時中止",Y63="年末年始"),"-",'旬報(12月)'!F$44)</f>
        <v>0</v>
      </c>
      <c r="Z61" s="56">
        <f>IF(OR(Z63="夏季休暇",Z63="余裕期間",Z63="工場製作",Z63="一時中止",Z63="年末年始"),"-",'旬報(12月)'!F$45)</f>
        <v>0</v>
      </c>
      <c r="AA61" s="56">
        <f>IF(OR(AA63="夏季休暇",AA63="余裕期間",AA63="工場製作",AA63="一時中止",AA63="年末年始"),"-",'旬報(12月)'!F$56)</f>
        <v>0</v>
      </c>
      <c r="AB61" s="56">
        <f>IF(OR(AB63="夏季休暇",AB63="余裕期間",AB63="工場製作",AB63="一時中止",AB63="年末年始"),"-",'旬報(12月)'!F$57)</f>
        <v>0</v>
      </c>
      <c r="AC61" s="56">
        <f>IF(OR(AC63="夏季休暇",AC63="余裕期間",AC63="工場製作",AC63="一時中止",AC63="年末年始"),"-",'旬報(12月)'!F$58)</f>
        <v>0</v>
      </c>
      <c r="AD61" s="56">
        <f>IF(OR(AD63="夏季休暇",AD63="余裕期間",AD63="工場製作",AD63="一時中止",AD63="年末年始"),"-",'旬報(12月)'!F$59)</f>
        <v>0</v>
      </c>
      <c r="AE61" s="56">
        <f>IF(OR(AE63="夏季休暇",AE63="余裕期間",AE63="工場製作",AE63="一時中止",AE63="年末年始"),"-",'旬報(12月)'!F$60)</f>
        <v>0</v>
      </c>
      <c r="AF61" s="56">
        <f>IF(OR(AF63="夏季休暇",AF63="余裕期間",AF63="工場製作",AF63="一時中止",AF63="年末年始"),"-",'旬報(12月)'!F$61)</f>
        <v>0</v>
      </c>
      <c r="AG61" s="56">
        <f>IF(OR(AG63="夏季休暇",AG63="余裕期間",AG63="工場製作",AG63="一時中止",AG63="年末年始"),"-",'旬報(12月)'!F$62)</f>
        <v>0</v>
      </c>
      <c r="AH61" s="56">
        <f>IF(OR(AH63="夏季休暇",AH63="余裕期間",AH63="工場製作",AH63="一時中止",AH63="年末年始"),"-",'旬報(12月)'!F$63)</f>
        <v>0</v>
      </c>
      <c r="AI61" s="56" t="str">
        <f>IF(OR(AI63="夏季休暇",AI63="余裕期間",AI63="工場製作",AI63="一時中止",AI63="年末年始"),"-",'旬報(12月)'!F$64)</f>
        <v>-</v>
      </c>
      <c r="AJ61" s="56" t="str">
        <f>IF(OR(AJ63="夏季休暇",AJ63="余裕期間",AJ63="工場製作",AJ63="一時中止",AJ63="年末年始"),"-",'旬報(12月)'!F$65)</f>
        <v>-</v>
      </c>
      <c r="AK61" s="67" t="str">
        <f>IF(OR(AK63="夏季休暇",AK63="余裕期間",AK63="工場製作",AK63="一時中止",AK63="年末年始"),"-",'旬報(12月)'!F$66)</f>
        <v>-</v>
      </c>
      <c r="AL61">
        <f>SUM(COUNTIF(G61:AK61,{"休"}))</f>
        <v>0</v>
      </c>
      <c r="AM61">
        <f>SUM(COUNTIF(G61:AK61,{"■"}))</f>
        <v>0</v>
      </c>
      <c r="AN61">
        <f>AL61+AM61</f>
        <v>0</v>
      </c>
      <c r="AQ61" s="229"/>
    </row>
    <row r="62" spans="2:46" ht="12.75" customHeight="1" x14ac:dyDescent="0.2">
      <c r="B62" s="327"/>
      <c r="C62" s="328"/>
      <c r="D62" s="60" t="s">
        <v>10</v>
      </c>
      <c r="E62" s="61"/>
      <c r="F62" s="61"/>
      <c r="G62" s="255">
        <f>IF(OR(G63="夏季休暇",G63="余裕期間",G63="工場製作",G63="一時中止",G63="年末年始"),"-",'旬報(12月)'!T$16)</f>
        <v>0</v>
      </c>
      <c r="H62" s="56">
        <f>IF(OR(H63="夏季休暇",H63="余裕期間",H63="工場製作",H63="一時中止",H63="年末年始"),"-",'旬報(12月)'!T$17)</f>
        <v>0</v>
      </c>
      <c r="I62" s="56">
        <f>IF(OR(I63="夏季休暇",I63="余裕期間",I63="工場製作",I63="一時中止",I63="年末年始"),"-",'旬報(12月)'!T$18)</f>
        <v>0</v>
      </c>
      <c r="J62" s="56">
        <f>IF(OR(J63="夏季休暇",J63="余裕期間",J63="工場製作",J63="一時中止",J63="年末年始"),"-",'旬報(12月)'!T$19)</f>
        <v>0</v>
      </c>
      <c r="K62" s="56">
        <f>IF(OR(K63="夏季休暇",K63="余裕期間",K63="工場製作",K63="一時中止",K63="年末年始"),"-",'旬報(12月)'!T$20)</f>
        <v>0</v>
      </c>
      <c r="L62" s="56">
        <f>IF(OR(L63="夏季休暇",L63="余裕期間",L63="工場製作",L63="一時中止",L63="年末年始"),"-",'旬報(12月)'!T$21)</f>
        <v>0</v>
      </c>
      <c r="M62" s="56">
        <f>IF(OR(M63="夏季休暇",M63="余裕期間",M63="工場製作",M63="一時中止",M63="年末年始"),"-",'旬報(12月)'!T$22)</f>
        <v>0</v>
      </c>
      <c r="N62" s="56">
        <f>IF(OR(N63="夏季休暇",N63="余裕期間",N63="工場製作",N63="一時中止",N63="年末年始"),"-",'旬報(12月)'!T$23)</f>
        <v>0</v>
      </c>
      <c r="O62" s="56">
        <f>IF(OR(O63="夏季休暇",O63="余裕期間",O63="工場製作",O63="一時中止",O63="年末年始"),"-",'旬報(12月)'!T$24)</f>
        <v>0</v>
      </c>
      <c r="P62" s="56">
        <f>IF(OR(P63="夏季休暇",P63="余裕期間",P63="工場製作",P63="一時中止",P63="年末年始"),"-",'旬報(12月)'!T$25)</f>
        <v>0</v>
      </c>
      <c r="Q62" s="56">
        <f>IF(OR(Q63="夏季休暇",Q63="余裕期間",Q63="工場製作",Q63="一時中止",Q63="年末年始"),"-",'旬報(12月)'!T$36)</f>
        <v>0</v>
      </c>
      <c r="R62" s="56">
        <f>IF(OR(R63="夏季休暇",R63="余裕期間",R63="工場製作",R63="一時中止",R63="年末年始"),"-",'旬報(12月)'!T$37)</f>
        <v>0</v>
      </c>
      <c r="S62" s="56">
        <f>IF(OR(S63="夏季休暇",S63="余裕期間",S63="工場製作",S63="一時中止",S63="年末年始"),"-",'旬報(12月)'!T$38)</f>
        <v>0</v>
      </c>
      <c r="T62" s="56">
        <f>IF(OR(T63="夏季休暇",T63="余裕期間",T63="工場製作",T63="一時中止",T63="年末年始"),"-",'旬報(12月)'!T$39)</f>
        <v>0</v>
      </c>
      <c r="U62" s="56">
        <f>IF(OR(U63="夏季休暇",U63="余裕期間",U63="工場製作",U63="一時中止",U63="年末年始"),"-",'旬報(12月)'!T$40)</f>
        <v>0</v>
      </c>
      <c r="V62" s="56">
        <f>IF(OR(V63="夏季休暇",V63="余裕期間",V63="工場製作",V63="一時中止",V63="年末年始"),"-",'旬報(12月)'!T$41)</f>
        <v>0</v>
      </c>
      <c r="W62" s="56">
        <f>IF(OR(W63="夏季休暇",W63="余裕期間",W63="工場製作",W63="一時中止",W63="年末年始"),"-",'旬報(12月)'!T$42)</f>
        <v>0</v>
      </c>
      <c r="X62" s="56">
        <f>IF(OR(X63="夏季休暇",X63="余裕期間",X63="工場製作",X63="一時中止",X63="年末年始"),"-",'旬報(12月)'!T$43)</f>
        <v>0</v>
      </c>
      <c r="Y62" s="56">
        <f>IF(OR(Y63="夏季休暇",Y63="余裕期間",Y63="工場製作",Y63="一時中止",Y63="年末年始"),"-",'旬報(12月)'!T$44)</f>
        <v>0</v>
      </c>
      <c r="Z62" s="56">
        <f>IF(OR(Z63="夏季休暇",Z63="余裕期間",Z63="工場製作",Z63="一時中止",Z63="年末年始"),"-",'旬報(12月)'!T$45)</f>
        <v>0</v>
      </c>
      <c r="AA62" s="56">
        <f>IF(OR(AA63="夏季休暇",AA63="余裕期間",AA63="工場製作",AA63="一時中止",AA63="年末年始"),"-",'旬報(12月)'!T$56)</f>
        <v>0</v>
      </c>
      <c r="AB62" s="56">
        <f>IF(OR(AB63="夏季休暇",AB63="余裕期間",AB63="工場製作",AB63="一時中止",AB63="年末年始"),"-",'旬報(12月)'!T$57)</f>
        <v>0</v>
      </c>
      <c r="AC62" s="56">
        <f>IF(OR(AC63="夏季休暇",AC63="余裕期間",AC63="工場製作",AC63="一時中止",AC63="年末年始"),"-",'旬報(12月)'!T$58)</f>
        <v>0</v>
      </c>
      <c r="AD62" s="56">
        <f>IF(OR(AD63="夏季休暇",AD63="余裕期間",AD63="工場製作",AD63="一時中止",AD63="年末年始"),"-",'旬報(12月)'!T$59)</f>
        <v>0</v>
      </c>
      <c r="AE62" s="56">
        <f>IF(OR(AE63="夏季休暇",AE63="余裕期間",AE63="工場製作",AE63="一時中止",AE63="年末年始"),"-",'旬報(12月)'!T$60)</f>
        <v>0</v>
      </c>
      <c r="AF62" s="56">
        <f>IF(OR(AF63="夏季休暇",AF63="余裕期間",AF63="工場製作",AF63="一時中止",AF63="年末年始"),"-",'旬報(12月)'!T$61)</f>
        <v>0</v>
      </c>
      <c r="AG62" s="56">
        <f>IF(OR(AG63="夏季休暇",AG63="余裕期間",AG63="工場製作",AG63="一時中止",AG63="年末年始"),"-",'旬報(12月)'!T$62)</f>
        <v>0</v>
      </c>
      <c r="AH62" s="56">
        <f>IF(OR(AH63="夏季休暇",AH63="余裕期間",AH63="工場製作",AH63="一時中止",AH63="年末年始"),"-",'旬報(12月)'!T$63)</f>
        <v>0</v>
      </c>
      <c r="AI62" s="56" t="str">
        <f>IF(OR(AI63="夏季休暇",AI63="余裕期間",AI63="工場製作",AI63="一時中止",AI63="年末年始"),"-",'旬報(12月)'!T$64)</f>
        <v>-</v>
      </c>
      <c r="AJ62" s="56" t="str">
        <f>IF(OR(AJ63="夏季休暇",AJ63="余裕期間",AJ63="工場製作",AJ63="一時中止",AJ63="年末年始"),"-",'旬報(12月)'!T$65)</f>
        <v>-</v>
      </c>
      <c r="AK62" s="67" t="str">
        <f>IF(OR(AK63="夏季休暇",AK63="余裕期間",AK63="工場製作",AK63="一時中止",AK63="年末年始"),"-",'旬報(12月)'!T$66)</f>
        <v>-</v>
      </c>
      <c r="AL62">
        <f>SUM(COUNTIF(G62:AK62,{"休"}))</f>
        <v>0</v>
      </c>
      <c r="AM62">
        <f>SUM(COUNTIF(G62:AK62,{"■"}))</f>
        <v>0</v>
      </c>
      <c r="AN62">
        <f>AL62+AM62</f>
        <v>0</v>
      </c>
      <c r="AQ62" s="229"/>
    </row>
    <row r="63" spans="2:46" ht="12.75" customHeight="1" x14ac:dyDescent="0.2">
      <c r="B63" s="224"/>
      <c r="C63" s="225"/>
      <c r="D63" s="62" t="s">
        <v>250</v>
      </c>
      <c r="E63" s="63"/>
      <c r="F63" s="63"/>
      <c r="G63" s="241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7"/>
      <c r="AB63" s="237"/>
      <c r="AC63" s="237"/>
      <c r="AD63" s="237"/>
      <c r="AE63" s="237"/>
      <c r="AF63" s="237"/>
      <c r="AG63" s="237"/>
      <c r="AH63" s="237"/>
      <c r="AI63" s="237" t="s">
        <v>239</v>
      </c>
      <c r="AJ63" s="237" t="s">
        <v>239</v>
      </c>
      <c r="AK63" s="242" t="s">
        <v>239</v>
      </c>
      <c r="AL63">
        <f>SUM(COUNTIF(G63:AK63,{"休"}))</f>
        <v>0</v>
      </c>
      <c r="AO63" s="229"/>
      <c r="AP63" s="229">
        <f t="shared" ref="AP63" si="56">COUNTIFS(G63:AK63,"夏季休暇")</f>
        <v>0</v>
      </c>
      <c r="AQ63" s="229">
        <f t="shared" ref="AQ63" si="57">COUNTIFS(G63:AK63,"余裕期間")</f>
        <v>0</v>
      </c>
      <c r="AR63" s="229">
        <f t="shared" ref="AR63" si="58">COUNTIFS(G63:AK63,"工場製作")</f>
        <v>0</v>
      </c>
      <c r="AS63" s="229">
        <f t="shared" ref="AS63" si="59">COUNTIFS(G63:AK63,"一時中止")</f>
        <v>0</v>
      </c>
      <c r="AT63" s="229">
        <f t="shared" ref="AT63" si="60">COUNTIFS(G63:AK63,"年末年始")</f>
        <v>3</v>
      </c>
    </row>
    <row r="64" spans="2:46" ht="12.75" customHeight="1" x14ac:dyDescent="0.2">
      <c r="B64" s="224"/>
      <c r="C64" s="225"/>
      <c r="D64" s="62" t="s">
        <v>249</v>
      </c>
      <c r="E64" s="63"/>
      <c r="F64" s="63"/>
      <c r="G64" s="241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37"/>
      <c r="AB64" s="237"/>
      <c r="AC64" s="237"/>
      <c r="AD64" s="237"/>
      <c r="AE64" s="237"/>
      <c r="AF64" s="237"/>
      <c r="AG64" s="237"/>
      <c r="AH64" s="237"/>
      <c r="AI64" s="237"/>
      <c r="AJ64" s="237"/>
      <c r="AK64" s="242"/>
      <c r="AO64" s="229">
        <f t="shared" ref="AO64" si="61">COUNTIFS(G64:AK64,"○")</f>
        <v>0</v>
      </c>
      <c r="AP64" s="229"/>
    </row>
    <row r="65" spans="2:46" ht="12.75" customHeight="1" x14ac:dyDescent="0.2">
      <c r="B65" s="68"/>
      <c r="C65" s="64"/>
      <c r="D65" s="62" t="s">
        <v>81</v>
      </c>
      <c r="E65" s="63"/>
      <c r="F65" s="63"/>
      <c r="G65" s="25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6"/>
      <c r="AH65" s="246"/>
      <c r="AI65" s="246"/>
      <c r="AJ65" s="246"/>
      <c r="AK65" s="247"/>
      <c r="AO65" s="252"/>
    </row>
    <row r="66" spans="2:46" ht="12.75" customHeight="1" x14ac:dyDescent="0.2">
      <c r="B66" s="345" t="str">
        <f>"令和"&amp;初期入力!D3+1&amp;"年"</f>
        <v>令和4年</v>
      </c>
      <c r="C66" s="346"/>
      <c r="D66" s="58" t="s">
        <v>13</v>
      </c>
      <c r="E66" s="59"/>
      <c r="F66" s="59"/>
      <c r="G66" s="257" t="s">
        <v>203</v>
      </c>
      <c r="H66" s="57" t="s">
        <v>203</v>
      </c>
      <c r="I66" s="57" t="s">
        <v>203</v>
      </c>
      <c r="J66" s="57" t="str">
        <f>'旬報(翌1月)'!D19</f>
        <v>火</v>
      </c>
      <c r="K66" s="57" t="str">
        <f>'旬報(翌1月)'!D20</f>
        <v>水</v>
      </c>
      <c r="L66" s="57" t="str">
        <f>'旬報(翌1月)'!D21</f>
        <v>木</v>
      </c>
      <c r="M66" s="57" t="str">
        <f>'旬報(翌1月)'!D22</f>
        <v>金</v>
      </c>
      <c r="N66" s="57" t="str">
        <f>'旬報(翌1月)'!D23</f>
        <v>土</v>
      </c>
      <c r="O66" s="57" t="str">
        <f>'旬報(翌1月)'!D24</f>
        <v>日</v>
      </c>
      <c r="P66" s="57" t="str">
        <f>'旬報(翌1月)'!D25</f>
        <v>月</v>
      </c>
      <c r="Q66" s="57" t="str">
        <f>'旬報(翌1月)'!D36</f>
        <v>火</v>
      </c>
      <c r="R66" s="57" t="str">
        <f>'旬報(翌1月)'!D37</f>
        <v>水</v>
      </c>
      <c r="S66" s="57" t="str">
        <f>'旬報(翌1月)'!D38</f>
        <v>木</v>
      </c>
      <c r="T66" s="57" t="str">
        <f>'旬報(翌1月)'!D39</f>
        <v>金</v>
      </c>
      <c r="U66" s="57" t="str">
        <f>'旬報(翌1月)'!D40</f>
        <v>土</v>
      </c>
      <c r="V66" s="57" t="str">
        <f>'旬報(翌1月)'!D41</f>
        <v>日</v>
      </c>
      <c r="W66" s="57" t="str">
        <f>'旬報(翌1月)'!D42</f>
        <v>月</v>
      </c>
      <c r="X66" s="57" t="str">
        <f>'旬報(翌1月)'!D43</f>
        <v>火</v>
      </c>
      <c r="Y66" s="57" t="str">
        <f>'旬報(翌1月)'!D44</f>
        <v>水</v>
      </c>
      <c r="Z66" s="57" t="str">
        <f>'旬報(翌1月)'!D45</f>
        <v>木</v>
      </c>
      <c r="AA66" s="57" t="str">
        <f>'旬報(翌1月)'!D56</f>
        <v>金</v>
      </c>
      <c r="AB66" s="57" t="str">
        <f>'旬報(翌1月)'!D57</f>
        <v>土</v>
      </c>
      <c r="AC66" s="57" t="str">
        <f>'旬報(翌1月)'!D58</f>
        <v>日</v>
      </c>
      <c r="AD66" s="57" t="str">
        <f>'旬報(翌1月)'!D59</f>
        <v>月</v>
      </c>
      <c r="AE66" s="57" t="str">
        <f>'旬報(翌1月)'!D60</f>
        <v>火</v>
      </c>
      <c r="AF66" s="57" t="str">
        <f>'旬報(翌1月)'!D61</f>
        <v>水</v>
      </c>
      <c r="AG66" s="57" t="str">
        <f>'旬報(翌1月)'!D62</f>
        <v>木</v>
      </c>
      <c r="AH66" s="57" t="str">
        <f>'旬報(翌1月)'!D63</f>
        <v>金</v>
      </c>
      <c r="AI66" s="57" t="str">
        <f>'旬報(翌1月)'!D64</f>
        <v>土</v>
      </c>
      <c r="AJ66" s="57" t="str">
        <f>'旬報(翌1月)'!D65</f>
        <v>日</v>
      </c>
      <c r="AK66" s="66" t="str">
        <f>'旬報(翌1月)'!D66</f>
        <v>月</v>
      </c>
      <c r="AO66" s="251"/>
    </row>
    <row r="67" spans="2:46" ht="12.75" customHeight="1" x14ac:dyDescent="0.2">
      <c r="B67" s="327">
        <f>B7-2</f>
        <v>1</v>
      </c>
      <c r="C67" s="328" t="s">
        <v>1</v>
      </c>
      <c r="D67" s="60" t="s">
        <v>9</v>
      </c>
      <c r="E67" s="61"/>
      <c r="F67" s="61"/>
      <c r="G67" s="255" t="str">
        <f>IF(OR(G69="夏季休暇",G69="余裕期間",G69="工場製作",G69="一時中止",G69="年末年始"),"-",'旬報(翌1月)'!F$16)</f>
        <v>-</v>
      </c>
      <c r="H67" s="56" t="str">
        <f>IF(OR(H69="夏季休暇",H69="余裕期間",H69="工場製作",H69="一時中止",H69="年末年始"),"-",'旬報(翌1月)'!F$17)</f>
        <v>-</v>
      </c>
      <c r="I67" s="56" t="str">
        <f>IF(OR(I69="夏季休暇",I69="余裕期間",I69="工場製作",I69="一時中止",I69="年末年始"),"-",'旬報(翌1月)'!F$18)</f>
        <v>-</v>
      </c>
      <c r="J67" s="56">
        <f>IF(OR(J69="夏季休暇",J69="余裕期間",J69="工場製作",J69="一時中止",J69="年末年始"),"-",'旬報(翌1月)'!F$19)</f>
        <v>0</v>
      </c>
      <c r="K67" s="56">
        <f>IF(OR(K69="夏季休暇",K69="余裕期間",K69="工場製作",K69="一時中止",K69="年末年始"),"-",'旬報(翌1月)'!F$20)</f>
        <v>0</v>
      </c>
      <c r="L67" s="56">
        <f>IF(OR(L69="夏季休暇",L69="余裕期間",L69="工場製作",L69="一時中止",L69="年末年始"),"-",'旬報(翌1月)'!F$21)</f>
        <v>0</v>
      </c>
      <c r="M67" s="56">
        <f>IF(OR(M69="夏季休暇",M69="余裕期間",M69="工場製作",M69="一時中止",M69="年末年始"),"-",'旬報(翌1月)'!F$22)</f>
        <v>0</v>
      </c>
      <c r="N67" s="56">
        <f>IF(OR(N69="夏季休暇",N69="余裕期間",N69="工場製作",N69="一時中止",N69="年末年始"),"-",'旬報(翌1月)'!F$23)</f>
        <v>0</v>
      </c>
      <c r="O67" s="56">
        <f>IF(OR(O69="夏季休暇",O69="余裕期間",O69="工場製作",O69="一時中止",O69="年末年始"),"-",'旬報(翌1月)'!F$24)</f>
        <v>0</v>
      </c>
      <c r="P67" s="56">
        <f>IF(OR(P69="夏季休暇",P69="余裕期間",P69="工場製作",P69="一時中止",P69="年末年始"),"-",'旬報(翌1月)'!F$25)</f>
        <v>0</v>
      </c>
      <c r="Q67" s="56">
        <f>IF(OR(Q69="夏季休暇",Q69="余裕期間",Q69="工場製作",Q69="一時中止",Q69="年末年始"),"-",'旬報(翌1月)'!F$36)</f>
        <v>0</v>
      </c>
      <c r="R67" s="56">
        <f>IF(OR(R69="夏季休暇",R69="余裕期間",R69="工場製作",R69="一時中止",R69="年末年始"),"-",'旬報(翌1月)'!F$37)</f>
        <v>0</v>
      </c>
      <c r="S67" s="56">
        <f>IF(OR(S69="夏季休暇",S69="余裕期間",S69="工場製作",S69="一時中止",S69="年末年始"),"-",'旬報(翌1月)'!F$38)</f>
        <v>0</v>
      </c>
      <c r="T67" s="56">
        <f>IF(OR(T69="夏季休暇",T69="余裕期間",T69="工場製作",T69="一時中止",T69="年末年始"),"-",'旬報(翌1月)'!F$39)</f>
        <v>0</v>
      </c>
      <c r="U67" s="56">
        <f>IF(OR(U69="夏季休暇",U69="余裕期間",U69="工場製作",U69="一時中止",U69="年末年始"),"-",'旬報(翌1月)'!F$40)</f>
        <v>0</v>
      </c>
      <c r="V67" s="56">
        <f>IF(OR(V69="夏季休暇",V69="余裕期間",V69="工場製作",V69="一時中止",V69="年末年始"),"-",'旬報(翌1月)'!F$41)</f>
        <v>0</v>
      </c>
      <c r="W67" s="56">
        <f>IF(OR(W69="夏季休暇",W69="余裕期間",W69="工場製作",W69="一時中止",W69="年末年始"),"-",'旬報(翌1月)'!F$42)</f>
        <v>0</v>
      </c>
      <c r="X67" s="56">
        <f>IF(OR(X69="夏季休暇",X69="余裕期間",X69="工場製作",X69="一時中止",X69="年末年始"),"-",'旬報(翌1月)'!F$43)</f>
        <v>0</v>
      </c>
      <c r="Y67" s="56">
        <f>IF(OR(Y69="夏季休暇",Y69="余裕期間",Y69="工場製作",Y69="一時中止",Y69="年末年始"),"-",'旬報(翌1月)'!F$44)</f>
        <v>0</v>
      </c>
      <c r="Z67" s="56">
        <f>IF(OR(Z69="夏季休暇",Z69="余裕期間",Z69="工場製作",Z69="一時中止",Z69="年末年始"),"-",'旬報(翌1月)'!F$45)</f>
        <v>0</v>
      </c>
      <c r="AA67" s="56">
        <f>IF(OR(AA69="夏季休暇",AA69="余裕期間",AA69="工場製作",AA69="一時中止",AA69="年末年始"),"-",'旬報(翌1月)'!F$56)</f>
        <v>0</v>
      </c>
      <c r="AB67" s="56">
        <f>IF(OR(AB69="夏季休暇",AB69="余裕期間",AB69="工場製作",AB69="一時中止",AB69="年末年始"),"-",'旬報(翌1月)'!F$57)</f>
        <v>0</v>
      </c>
      <c r="AC67" s="56">
        <f>IF(OR(AC69="夏季休暇",AC69="余裕期間",AC69="工場製作",AC69="一時中止",AC69="年末年始"),"-",'旬報(翌1月)'!F$58)</f>
        <v>0</v>
      </c>
      <c r="AD67" s="56">
        <f>IF(OR(AD69="夏季休暇",AD69="余裕期間",AD69="工場製作",AD69="一時中止",AD69="年末年始"),"-",'旬報(翌1月)'!F$59)</f>
        <v>0</v>
      </c>
      <c r="AE67" s="56">
        <f>IF(OR(AE69="夏季休暇",AE69="余裕期間",AE69="工場製作",AE69="一時中止",AE69="年末年始"),"-",'旬報(翌1月)'!F$60)</f>
        <v>0</v>
      </c>
      <c r="AF67" s="56">
        <f>IF(OR(AF69="夏季休暇",AF69="余裕期間",AF69="工場製作",AF69="一時中止",AF69="年末年始"),"-",'旬報(翌1月)'!F$61)</f>
        <v>0</v>
      </c>
      <c r="AG67" s="56">
        <f>IF(OR(AG69="夏季休暇",AG69="余裕期間",AG69="工場製作",AG69="一時中止",AG69="年末年始"),"-",'旬報(翌1月)'!F$62)</f>
        <v>0</v>
      </c>
      <c r="AH67" s="56">
        <f>IF(OR(AH69="夏季休暇",AH69="余裕期間",AH69="工場製作",AH69="一時中止",AH69="年末年始"),"-",'旬報(翌1月)'!F$63)</f>
        <v>0</v>
      </c>
      <c r="AI67" s="56">
        <f>IF(OR(AI69="夏季休暇",AI69="余裕期間",AI69="工場製作",AI69="一時中止",AI69="年末年始"),"-",'旬報(翌1月)'!F$64)</f>
        <v>0</v>
      </c>
      <c r="AJ67" s="56">
        <f>IF(OR(AJ69="夏季休暇",AJ69="余裕期間",AJ69="工場製作",AJ69="一時中止",AJ69="年末年始"),"-",'旬報(翌1月)'!F$65)</f>
        <v>0</v>
      </c>
      <c r="AK67" s="67">
        <f>IF(OR(AK69="夏季休暇",AK69="余裕期間",AK69="工場製作",AK69="一時中止",AK69="年末年始"),"-",'旬報(翌1月)'!F$66)</f>
        <v>0</v>
      </c>
      <c r="AL67">
        <f>SUM(COUNTIF(G67:AK67,{"休"}))</f>
        <v>0</v>
      </c>
      <c r="AM67">
        <f>SUM(COUNTIF(G67:AK67,{"■"}))</f>
        <v>0</v>
      </c>
      <c r="AN67">
        <f>AL67+AM67</f>
        <v>0</v>
      </c>
      <c r="AQ67" s="229"/>
    </row>
    <row r="68" spans="2:46" ht="12.75" customHeight="1" x14ac:dyDescent="0.2">
      <c r="B68" s="327"/>
      <c r="C68" s="328"/>
      <c r="D68" s="60" t="s">
        <v>10</v>
      </c>
      <c r="E68" s="61"/>
      <c r="F68" s="61"/>
      <c r="G68" s="255" t="str">
        <f>IF(OR(G69="夏季休暇",G69="余裕期間",G69="工場製作",G69="一時中止",G69="年末年始"),"-",'旬報(翌1月)'!T$16)</f>
        <v>-</v>
      </c>
      <c r="H68" s="56" t="str">
        <f>IF(OR(H69="夏季休暇",H69="余裕期間",H69="工場製作",H69="一時中止",H69="年末年始"),"-",'旬報(翌1月)'!T$17)</f>
        <v>-</v>
      </c>
      <c r="I68" s="56" t="str">
        <f>IF(OR(I69="夏季休暇",I69="余裕期間",I69="工場製作",I69="一時中止",I69="年末年始"),"-",'旬報(翌1月)'!T$18)</f>
        <v>-</v>
      </c>
      <c r="J68" s="56">
        <f>IF(OR(J69="夏季休暇",J69="余裕期間",J69="工場製作",J69="一時中止",J69="年末年始"),"-",'旬報(翌1月)'!T$19)</f>
        <v>0</v>
      </c>
      <c r="K68" s="56">
        <f>IF(OR(K69="夏季休暇",K69="余裕期間",K69="工場製作",K69="一時中止",K69="年末年始"),"-",'旬報(翌1月)'!T$20)</f>
        <v>0</v>
      </c>
      <c r="L68" s="56">
        <f>IF(OR(L69="夏季休暇",L69="余裕期間",L69="工場製作",L69="一時中止",L69="年末年始"),"-",'旬報(翌1月)'!T$21)</f>
        <v>0</v>
      </c>
      <c r="M68" s="56">
        <f>IF(OR(M69="夏季休暇",M69="余裕期間",M69="工場製作",M69="一時中止",M69="年末年始"),"-",'旬報(翌1月)'!T$22)</f>
        <v>0</v>
      </c>
      <c r="N68" s="56">
        <f>IF(OR(N69="夏季休暇",N69="余裕期間",N69="工場製作",N69="一時中止",N69="年末年始"),"-",'旬報(翌1月)'!T$23)</f>
        <v>0</v>
      </c>
      <c r="O68" s="56">
        <f>IF(OR(O69="夏季休暇",O69="余裕期間",O69="工場製作",O69="一時中止",O69="年末年始"),"-",'旬報(翌1月)'!T$24)</f>
        <v>0</v>
      </c>
      <c r="P68" s="56">
        <f>IF(OR(P69="夏季休暇",P69="余裕期間",P69="工場製作",P69="一時中止",P69="年末年始"),"-",'旬報(翌1月)'!T$25)</f>
        <v>0</v>
      </c>
      <c r="Q68" s="56">
        <f>IF(OR(Q69="夏季休暇",Q69="余裕期間",Q69="工場製作",Q69="一時中止",Q69="年末年始"),"-",'旬報(翌1月)'!T$36)</f>
        <v>0</v>
      </c>
      <c r="R68" s="56">
        <f>IF(OR(R69="夏季休暇",R69="余裕期間",R69="工場製作",R69="一時中止",R69="年末年始"),"-",'旬報(翌1月)'!T$37)</f>
        <v>0</v>
      </c>
      <c r="S68" s="56">
        <f>IF(OR(S69="夏季休暇",S69="余裕期間",S69="工場製作",S69="一時中止",S69="年末年始"),"-",'旬報(翌1月)'!T$38)</f>
        <v>0</v>
      </c>
      <c r="T68" s="56">
        <f>IF(OR(T69="夏季休暇",T69="余裕期間",T69="工場製作",T69="一時中止",T69="年末年始"),"-",'旬報(翌1月)'!T$39)</f>
        <v>0</v>
      </c>
      <c r="U68" s="56">
        <f>IF(OR(U69="夏季休暇",U69="余裕期間",U69="工場製作",U69="一時中止",U69="年末年始"),"-",'旬報(翌1月)'!T$40)</f>
        <v>0</v>
      </c>
      <c r="V68" s="56">
        <f>IF(OR(V69="夏季休暇",V69="余裕期間",V69="工場製作",V69="一時中止",V69="年末年始"),"-",'旬報(翌1月)'!T$41)</f>
        <v>0</v>
      </c>
      <c r="W68" s="56">
        <f>IF(OR(W69="夏季休暇",W69="余裕期間",W69="工場製作",W69="一時中止",W69="年末年始"),"-",'旬報(翌1月)'!T$42)</f>
        <v>0</v>
      </c>
      <c r="X68" s="56">
        <f>IF(OR(X69="夏季休暇",X69="余裕期間",X69="工場製作",X69="一時中止",X69="年末年始"),"-",'旬報(翌1月)'!T$43)</f>
        <v>0</v>
      </c>
      <c r="Y68" s="56">
        <f>IF(OR(Y69="夏季休暇",Y69="余裕期間",Y69="工場製作",Y69="一時中止",Y69="年末年始"),"-",'旬報(翌1月)'!T$44)</f>
        <v>0</v>
      </c>
      <c r="Z68" s="56">
        <f>IF(OR(Z69="夏季休暇",Z69="余裕期間",Z69="工場製作",Z69="一時中止",Z69="年末年始"),"-",'旬報(翌1月)'!T$45)</f>
        <v>0</v>
      </c>
      <c r="AA68" s="56">
        <f>IF(OR(AA69="夏季休暇",AA69="余裕期間",AA69="工場製作",AA69="一時中止",AA69="年末年始"),"-",'旬報(翌1月)'!T$56)</f>
        <v>0</v>
      </c>
      <c r="AB68" s="56">
        <f>IF(OR(AB69="夏季休暇",AB69="余裕期間",AB69="工場製作",AB69="一時中止",AB69="年末年始"),"-",'旬報(翌1月)'!T$57)</f>
        <v>0</v>
      </c>
      <c r="AC68" s="56">
        <f>IF(OR(AC69="夏季休暇",AC69="余裕期間",AC69="工場製作",AC69="一時中止",AC69="年末年始"),"-",'旬報(翌1月)'!T$58)</f>
        <v>0</v>
      </c>
      <c r="AD68" s="56">
        <f>IF(OR(AD69="夏季休暇",AD69="余裕期間",AD69="工場製作",AD69="一時中止",AD69="年末年始"),"-",'旬報(翌1月)'!T$59)</f>
        <v>0</v>
      </c>
      <c r="AE68" s="56">
        <f>IF(OR(AE69="夏季休暇",AE69="余裕期間",AE69="工場製作",AE69="一時中止",AE69="年末年始"),"-",'旬報(翌1月)'!T$60)</f>
        <v>0</v>
      </c>
      <c r="AF68" s="56">
        <f>IF(OR(AF69="夏季休暇",AF69="余裕期間",AF69="工場製作",AF69="一時中止",AF69="年末年始"),"-",'旬報(翌1月)'!T$61)</f>
        <v>0</v>
      </c>
      <c r="AG68" s="56">
        <f>IF(OR(AG69="夏季休暇",AG69="余裕期間",AG69="工場製作",AG69="一時中止",AG69="年末年始"),"-",'旬報(翌1月)'!T$62)</f>
        <v>0</v>
      </c>
      <c r="AH68" s="56">
        <f>IF(OR(AH69="夏季休暇",AH69="余裕期間",AH69="工場製作",AH69="一時中止",AH69="年末年始"),"-",'旬報(翌1月)'!T$63)</f>
        <v>0</v>
      </c>
      <c r="AI68" s="56">
        <f>IF(OR(AI69="夏季休暇",AI69="余裕期間",AI69="工場製作",AI69="一時中止",AI69="年末年始"),"-",'旬報(翌1月)'!T$64)</f>
        <v>0</v>
      </c>
      <c r="AJ68" s="56">
        <f>IF(OR(AJ69="夏季休暇",AJ69="余裕期間",AJ69="工場製作",AJ69="一時中止",AJ69="年末年始"),"-",'旬報(翌1月)'!T$65)</f>
        <v>0</v>
      </c>
      <c r="AK68" s="67">
        <f>IF(OR(AK69="夏季休暇",AK69="余裕期間",AK69="工場製作",AK69="一時中止",AK69="年末年始"),"-",'旬報(翌1月)'!T$66)</f>
        <v>0</v>
      </c>
      <c r="AL68">
        <f>SUM(COUNTIF(G68:AK68,{"休"}))</f>
        <v>0</v>
      </c>
      <c r="AM68">
        <f>SUM(COUNTIF(G68:AK68,{"■"}))</f>
        <v>0</v>
      </c>
      <c r="AN68">
        <f>AL68+AM68</f>
        <v>0</v>
      </c>
      <c r="AQ68" s="229"/>
    </row>
    <row r="69" spans="2:46" ht="12.75" customHeight="1" x14ac:dyDescent="0.2">
      <c r="B69" s="224"/>
      <c r="C69" s="225"/>
      <c r="D69" s="62" t="s">
        <v>250</v>
      </c>
      <c r="E69" s="63"/>
      <c r="F69" s="63"/>
      <c r="G69" s="241" t="s">
        <v>239</v>
      </c>
      <c r="H69" s="237" t="s">
        <v>239</v>
      </c>
      <c r="I69" s="237" t="s">
        <v>239</v>
      </c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  <c r="W69" s="237"/>
      <c r="X69" s="237"/>
      <c r="Y69" s="237"/>
      <c r="Z69" s="237"/>
      <c r="AA69" s="237"/>
      <c r="AB69" s="237"/>
      <c r="AC69" s="237"/>
      <c r="AD69" s="237"/>
      <c r="AE69" s="237"/>
      <c r="AF69" s="237"/>
      <c r="AG69" s="237"/>
      <c r="AH69" s="237"/>
      <c r="AI69" s="237"/>
      <c r="AJ69" s="237"/>
      <c r="AK69" s="242"/>
      <c r="AL69">
        <f>SUM(COUNTIF(G69:AK69,{"休"}))</f>
        <v>0</v>
      </c>
      <c r="AO69" s="229"/>
      <c r="AP69" s="229">
        <f t="shared" ref="AP69" si="62">COUNTIFS(G69:AK69,"夏季休暇")</f>
        <v>0</v>
      </c>
      <c r="AQ69" s="229">
        <f t="shared" ref="AQ69" si="63">COUNTIFS(G69:AK69,"余裕期間")</f>
        <v>0</v>
      </c>
      <c r="AR69" s="229">
        <f t="shared" ref="AR69" si="64">COUNTIFS(G69:AK69,"工場製作")</f>
        <v>0</v>
      </c>
      <c r="AS69" s="229">
        <f t="shared" ref="AS69" si="65">COUNTIFS(G69:AK69,"一時中止")</f>
        <v>0</v>
      </c>
      <c r="AT69" s="229">
        <f t="shared" ref="AT69" si="66">COUNTIFS(G69:AK69,"年末年始")</f>
        <v>3</v>
      </c>
    </row>
    <row r="70" spans="2:46" ht="12.75" customHeight="1" x14ac:dyDescent="0.2">
      <c r="B70" s="224"/>
      <c r="C70" s="225"/>
      <c r="D70" s="62" t="s">
        <v>249</v>
      </c>
      <c r="E70" s="63"/>
      <c r="F70" s="63"/>
      <c r="G70" s="241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  <c r="X70" s="237"/>
      <c r="Y70" s="237"/>
      <c r="Z70" s="237"/>
      <c r="AA70" s="237"/>
      <c r="AB70" s="237"/>
      <c r="AC70" s="237"/>
      <c r="AD70" s="237"/>
      <c r="AE70" s="237"/>
      <c r="AF70" s="237"/>
      <c r="AG70" s="237"/>
      <c r="AH70" s="237"/>
      <c r="AI70" s="237"/>
      <c r="AJ70" s="237"/>
      <c r="AK70" s="242"/>
      <c r="AO70" s="229">
        <f t="shared" ref="AO70" si="67">COUNTIFS(G70:AK70,"○")</f>
        <v>0</v>
      </c>
      <c r="AP70" s="229"/>
    </row>
    <row r="71" spans="2:46" ht="12.75" customHeight="1" x14ac:dyDescent="0.2">
      <c r="B71" s="68"/>
      <c r="C71" s="64"/>
      <c r="D71" s="62" t="s">
        <v>81</v>
      </c>
      <c r="E71" s="63"/>
      <c r="F71" s="63"/>
      <c r="G71" s="25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6"/>
      <c r="AK71" s="247"/>
      <c r="AO71" s="252"/>
    </row>
    <row r="72" spans="2:46" ht="12.75" customHeight="1" x14ac:dyDescent="0.2">
      <c r="B72" s="69"/>
      <c r="C72" s="65"/>
      <c r="D72" s="58" t="s">
        <v>13</v>
      </c>
      <c r="E72" s="59"/>
      <c r="F72" s="59"/>
      <c r="G72" s="257" t="str">
        <f>'旬報(翌2月)'!D16</f>
        <v>火</v>
      </c>
      <c r="H72" s="57" t="str">
        <f>'旬報(翌2月)'!D17</f>
        <v>水</v>
      </c>
      <c r="I72" s="57" t="str">
        <f>'旬報(翌2月)'!D18</f>
        <v>木</v>
      </c>
      <c r="J72" s="57" t="str">
        <f>'旬報(翌2月)'!D19</f>
        <v>金</v>
      </c>
      <c r="K72" s="57" t="str">
        <f>'旬報(翌2月)'!D20</f>
        <v>土</v>
      </c>
      <c r="L72" s="57" t="str">
        <f>'旬報(翌2月)'!D21</f>
        <v>日</v>
      </c>
      <c r="M72" s="57" t="str">
        <f>'旬報(翌2月)'!D22</f>
        <v>月</v>
      </c>
      <c r="N72" s="57" t="str">
        <f>'旬報(翌2月)'!D23</f>
        <v>火</v>
      </c>
      <c r="O72" s="57" t="str">
        <f>'旬報(翌2月)'!D24</f>
        <v>水</v>
      </c>
      <c r="P72" s="57" t="str">
        <f>'旬報(翌2月)'!D25</f>
        <v>木</v>
      </c>
      <c r="Q72" s="57" t="str">
        <f>'旬報(翌2月)'!D36</f>
        <v>金</v>
      </c>
      <c r="R72" s="57" t="str">
        <f>'旬報(翌2月)'!D37</f>
        <v>土</v>
      </c>
      <c r="S72" s="57" t="str">
        <f>'旬報(翌2月)'!D38</f>
        <v>日</v>
      </c>
      <c r="T72" s="57" t="str">
        <f>'旬報(翌2月)'!D39</f>
        <v>月</v>
      </c>
      <c r="U72" s="57" t="str">
        <f>'旬報(翌2月)'!D40</f>
        <v>火</v>
      </c>
      <c r="V72" s="57" t="str">
        <f>'旬報(翌2月)'!D41</f>
        <v>水</v>
      </c>
      <c r="W72" s="57" t="str">
        <f>'旬報(翌2月)'!D42</f>
        <v>木</v>
      </c>
      <c r="X72" s="57" t="str">
        <f>'旬報(翌2月)'!D43</f>
        <v>金</v>
      </c>
      <c r="Y72" s="57" t="str">
        <f>'旬報(翌2月)'!D44</f>
        <v>土</v>
      </c>
      <c r="Z72" s="57" t="str">
        <f>'旬報(翌2月)'!D45</f>
        <v>日</v>
      </c>
      <c r="AA72" s="57" t="str">
        <f>'旬報(翌2月)'!D56</f>
        <v>月</v>
      </c>
      <c r="AB72" s="57" t="str">
        <f>'旬報(翌2月)'!D57</f>
        <v>火</v>
      </c>
      <c r="AC72" s="57" t="str">
        <f>'旬報(翌2月)'!D58</f>
        <v>水</v>
      </c>
      <c r="AD72" s="57" t="str">
        <f>'旬報(翌2月)'!D59</f>
        <v>木</v>
      </c>
      <c r="AE72" s="57" t="str">
        <f>'旬報(翌2月)'!D60</f>
        <v>金</v>
      </c>
      <c r="AF72" s="57" t="str">
        <f>'旬報(翌2月)'!D61</f>
        <v>土</v>
      </c>
      <c r="AG72" s="57" t="str">
        <f>'旬報(翌2月)'!D62</f>
        <v>日</v>
      </c>
      <c r="AH72" s="57" t="str">
        <f>'旬報(翌2月)'!D63</f>
        <v>月</v>
      </c>
      <c r="AI72" s="57">
        <f>'旬報(翌2月)'!D64</f>
        <v>0</v>
      </c>
      <c r="AJ72" s="57"/>
      <c r="AK72" s="66"/>
      <c r="AO72" s="251"/>
    </row>
    <row r="73" spans="2:46" ht="12.75" customHeight="1" x14ac:dyDescent="0.2">
      <c r="B73" s="327">
        <f t="shared" ref="B73" si="68">B67+1</f>
        <v>2</v>
      </c>
      <c r="C73" s="328" t="s">
        <v>1</v>
      </c>
      <c r="D73" s="60" t="s">
        <v>9</v>
      </c>
      <c r="E73" s="61"/>
      <c r="F73" s="61"/>
      <c r="G73" s="255">
        <f>IF(OR(G75="夏季休暇",G75="余裕期間",G75="工場製作",G75="一時中止",G75="年末年始"),"-",'旬報(翌2月)'!F$16)</f>
        <v>0</v>
      </c>
      <c r="H73" s="56">
        <f>IF(OR(H75="夏季休暇",H75="余裕期間",H75="工場製作",H75="一時中止",H75="年末年始"),"-",'旬報(翌2月)'!F$17)</f>
        <v>0</v>
      </c>
      <c r="I73" s="56">
        <f>IF(OR(I75="夏季休暇",I75="余裕期間",I75="工場製作",I75="一時中止",I75="年末年始"),"-",'旬報(翌2月)'!F$18)</f>
        <v>0</v>
      </c>
      <c r="J73" s="56">
        <f>IF(OR(J75="夏季休暇",J75="余裕期間",J75="工場製作",J75="一時中止",J75="年末年始"),"-",'旬報(翌2月)'!F$19)</f>
        <v>0</v>
      </c>
      <c r="K73" s="56">
        <f>IF(OR(K75="夏季休暇",K75="余裕期間",K75="工場製作",K75="一時中止",K75="年末年始"),"-",'旬報(翌2月)'!F$20)</f>
        <v>0</v>
      </c>
      <c r="L73" s="56">
        <f>IF(OR(L75="夏季休暇",L75="余裕期間",L75="工場製作",L75="一時中止",L75="年末年始"),"-",'旬報(翌2月)'!F$21)</f>
        <v>0</v>
      </c>
      <c r="M73" s="56">
        <f>IF(OR(M75="夏季休暇",M75="余裕期間",M75="工場製作",M75="一時中止",M75="年末年始"),"-",'旬報(翌2月)'!F$22)</f>
        <v>0</v>
      </c>
      <c r="N73" s="56">
        <f>IF(OR(N75="夏季休暇",N75="余裕期間",N75="工場製作",N75="一時中止",N75="年末年始"),"-",'旬報(翌2月)'!F$23)</f>
        <v>0</v>
      </c>
      <c r="O73" s="56">
        <f>IF(OR(O75="夏季休暇",O75="余裕期間",O75="工場製作",O75="一時中止",O75="年末年始"),"-",'旬報(翌2月)'!F$24)</f>
        <v>0</v>
      </c>
      <c r="P73" s="56">
        <f>IF(OR(P75="夏季休暇",P75="余裕期間",P75="工場製作",P75="一時中止",P75="年末年始"),"-",'旬報(翌2月)'!F$25)</f>
        <v>0</v>
      </c>
      <c r="Q73" s="56">
        <f>IF(OR(Q75="夏季休暇",Q75="余裕期間",Q75="工場製作",Q75="一時中止",Q75="年末年始"),"-",'旬報(翌2月)'!F$36)</f>
        <v>0</v>
      </c>
      <c r="R73" s="56">
        <f>IF(OR(R75="夏季休暇",R75="余裕期間",R75="工場製作",R75="一時中止",R75="年末年始"),"-",'旬報(翌2月)'!F$37)</f>
        <v>0</v>
      </c>
      <c r="S73" s="56">
        <f>IF(OR(S75="夏季休暇",S75="余裕期間",S75="工場製作",S75="一時中止",S75="年末年始"),"-",'旬報(翌2月)'!F$38)</f>
        <v>0</v>
      </c>
      <c r="T73" s="56">
        <f>IF(OR(T75="夏季休暇",T75="余裕期間",T75="工場製作",T75="一時中止",T75="年末年始"),"-",'旬報(翌2月)'!F$39)</f>
        <v>0</v>
      </c>
      <c r="U73" s="56">
        <f>IF(OR(U75="夏季休暇",U75="余裕期間",U75="工場製作",U75="一時中止",U75="年末年始"),"-",'旬報(翌2月)'!F$40)</f>
        <v>0</v>
      </c>
      <c r="V73" s="56">
        <f>IF(OR(V75="夏季休暇",V75="余裕期間",V75="工場製作",V75="一時中止",V75="年末年始"),"-",'旬報(翌2月)'!F$41)</f>
        <v>0</v>
      </c>
      <c r="W73" s="56">
        <f>IF(OR(W75="夏季休暇",W75="余裕期間",W75="工場製作",W75="一時中止",W75="年末年始"),"-",'旬報(翌2月)'!F$42)</f>
        <v>0</v>
      </c>
      <c r="X73" s="56">
        <f>IF(OR(X75="夏季休暇",X75="余裕期間",X75="工場製作",X75="一時中止",X75="年末年始"),"-",'旬報(翌2月)'!F$43)</f>
        <v>0</v>
      </c>
      <c r="Y73" s="56">
        <f>IF(OR(Y75="夏季休暇",Y75="余裕期間",Y75="工場製作",Y75="一時中止",Y75="年末年始"),"-",'旬報(翌2月)'!F$44)</f>
        <v>0</v>
      </c>
      <c r="Z73" s="56">
        <f>IF(OR(Z75="夏季休暇",Z75="余裕期間",Z75="工場製作",Z75="一時中止",Z75="年末年始"),"-",'旬報(翌2月)'!F$45)</f>
        <v>0</v>
      </c>
      <c r="AA73" s="56">
        <f>IF(OR(AA75="夏季休暇",AA75="余裕期間",AA75="工場製作",AA75="一時中止",AA75="年末年始"),"-",'旬報(翌2月)'!F$56)</f>
        <v>0</v>
      </c>
      <c r="AB73" s="56">
        <f>IF(OR(AB75="夏季休暇",AB75="余裕期間",AB75="工場製作",AB75="一時中止",AB75="年末年始"),"-",'旬報(翌2月)'!F$57)</f>
        <v>0</v>
      </c>
      <c r="AC73" s="56">
        <f>IF(OR(AC75="夏季休暇",AC75="余裕期間",AC75="工場製作",AC75="一時中止",AC75="年末年始"),"-",'旬報(翌2月)'!F$58)</f>
        <v>0</v>
      </c>
      <c r="AD73" s="56">
        <f>IF(OR(AD75="夏季休暇",AD75="余裕期間",AD75="工場製作",AD75="一時中止",AD75="年末年始"),"-",'旬報(翌2月)'!F$59)</f>
        <v>0</v>
      </c>
      <c r="AE73" s="56">
        <f>IF(OR(AE75="夏季休暇",AE75="余裕期間",AE75="工場製作",AE75="一時中止",AE75="年末年始"),"-",'旬報(翌2月)'!F$60)</f>
        <v>0</v>
      </c>
      <c r="AF73" s="56">
        <f>IF(OR(AF75="夏季休暇",AF75="余裕期間",AF75="工場製作",AF75="一時中止",AF75="年末年始"),"-",'旬報(翌2月)'!F$61)</f>
        <v>0</v>
      </c>
      <c r="AG73" s="56">
        <f>IF(OR(AG75="夏季休暇",AG75="余裕期間",AG75="工場製作",AG75="一時中止",AG75="年末年始"),"-",'旬報(翌2月)'!F$62)</f>
        <v>0</v>
      </c>
      <c r="AH73" s="56">
        <f>IF(OR(AH75="夏季休暇",AH75="余裕期間",AH75="工場製作",AH75="一時中止",AH75="年末年始"),"-",'旬報(翌2月)'!F$63)</f>
        <v>0</v>
      </c>
      <c r="AI73" s="56">
        <f>IF(OR(AI75="夏季休暇",AI75="余裕期間",AI75="工場製作",AI75="一時中止",AI75="年末年始"),"-",'旬報(翌2月)'!F$64)</f>
        <v>0</v>
      </c>
      <c r="AJ73" s="56"/>
      <c r="AK73" s="67"/>
      <c r="AL73">
        <f>SUM(COUNTIF(G73:AK73,{"休"}))</f>
        <v>0</v>
      </c>
      <c r="AM73">
        <f>SUM(COUNTIF(G73:AK73,{"■"}))</f>
        <v>0</v>
      </c>
      <c r="AN73">
        <f>AL73+AM73</f>
        <v>0</v>
      </c>
      <c r="AQ73" s="229"/>
    </row>
    <row r="74" spans="2:46" ht="12.75" customHeight="1" x14ac:dyDescent="0.2">
      <c r="B74" s="327"/>
      <c r="C74" s="328"/>
      <c r="D74" s="60" t="s">
        <v>10</v>
      </c>
      <c r="E74" s="61"/>
      <c r="F74" s="61"/>
      <c r="G74" s="255">
        <f>IF(OR(G75="夏季休暇",G75="余裕期間",G75="工場製作",G75="一時中止",G75="年末年始"),"-",'旬報(翌2月)'!T$16)</f>
        <v>0</v>
      </c>
      <c r="H74" s="56">
        <f>IF(OR(H75="夏季休暇",H75="余裕期間",H75="工場製作",H75="一時中止",H75="年末年始"),"-",'旬報(翌2月)'!T$17)</f>
        <v>0</v>
      </c>
      <c r="I74" s="56">
        <f>IF(OR(I75="夏季休暇",I75="余裕期間",I75="工場製作",I75="一時中止",I75="年末年始"),"-",'旬報(翌2月)'!T$18)</f>
        <v>0</v>
      </c>
      <c r="J74" s="56">
        <f>IF(OR(J75="夏季休暇",J75="余裕期間",J75="工場製作",J75="一時中止",J75="年末年始"),"-",'旬報(翌2月)'!T$19)</f>
        <v>0</v>
      </c>
      <c r="K74" s="56">
        <f>IF(OR(K75="夏季休暇",K75="余裕期間",K75="工場製作",K75="一時中止",K75="年末年始"),"-",'旬報(翌2月)'!T$20)</f>
        <v>0</v>
      </c>
      <c r="L74" s="56">
        <f>IF(OR(L75="夏季休暇",L75="余裕期間",L75="工場製作",L75="一時中止",L75="年末年始"),"-",'旬報(翌2月)'!T$21)</f>
        <v>0</v>
      </c>
      <c r="M74" s="56">
        <f>IF(OR(M75="夏季休暇",M75="余裕期間",M75="工場製作",M75="一時中止",M75="年末年始"),"-",'旬報(翌2月)'!T$22)</f>
        <v>0</v>
      </c>
      <c r="N74" s="56">
        <f>IF(OR(N75="夏季休暇",N75="余裕期間",N75="工場製作",N75="一時中止",N75="年末年始"),"-",'旬報(翌2月)'!T$23)</f>
        <v>0</v>
      </c>
      <c r="O74" s="56">
        <f>IF(OR(O75="夏季休暇",O75="余裕期間",O75="工場製作",O75="一時中止",O75="年末年始"),"-",'旬報(翌2月)'!T$24)</f>
        <v>0</v>
      </c>
      <c r="P74" s="56">
        <f>IF(OR(P75="夏季休暇",P75="余裕期間",P75="工場製作",P75="一時中止",P75="年末年始"),"-",'旬報(翌2月)'!T$25)</f>
        <v>0</v>
      </c>
      <c r="Q74" s="56">
        <f>IF(OR(Q75="夏季休暇",Q75="余裕期間",Q75="工場製作",Q75="一時中止",Q75="年末年始"),"-",'旬報(翌2月)'!T$36)</f>
        <v>0</v>
      </c>
      <c r="R74" s="56">
        <f>IF(OR(R75="夏季休暇",R75="余裕期間",R75="工場製作",R75="一時中止",R75="年末年始"),"-",'旬報(翌2月)'!T$37)</f>
        <v>0</v>
      </c>
      <c r="S74" s="56">
        <f>IF(OR(S75="夏季休暇",S75="余裕期間",S75="工場製作",S75="一時中止",S75="年末年始"),"-",'旬報(翌2月)'!T$38)</f>
        <v>0</v>
      </c>
      <c r="T74" s="56">
        <f>IF(OR(T75="夏季休暇",T75="余裕期間",T75="工場製作",T75="一時中止",T75="年末年始"),"-",'旬報(翌2月)'!T$39)</f>
        <v>0</v>
      </c>
      <c r="U74" s="56">
        <f>IF(OR(U75="夏季休暇",U75="余裕期間",U75="工場製作",U75="一時中止",U75="年末年始"),"-",'旬報(翌2月)'!T$40)</f>
        <v>0</v>
      </c>
      <c r="V74" s="56">
        <f>IF(OR(V75="夏季休暇",V75="余裕期間",V75="工場製作",V75="一時中止",V75="年末年始"),"-",'旬報(翌2月)'!T$41)</f>
        <v>0</v>
      </c>
      <c r="W74" s="56">
        <f>IF(OR(W75="夏季休暇",W75="余裕期間",W75="工場製作",W75="一時中止",W75="年末年始"),"-",'旬報(翌2月)'!T$42)</f>
        <v>0</v>
      </c>
      <c r="X74" s="56">
        <f>IF(OR(X75="夏季休暇",X75="余裕期間",X75="工場製作",X75="一時中止",X75="年末年始"),"-",'旬報(翌2月)'!T$43)</f>
        <v>0</v>
      </c>
      <c r="Y74" s="56">
        <f>IF(OR(Y75="夏季休暇",Y75="余裕期間",Y75="工場製作",Y75="一時中止",Y75="年末年始"),"-",'旬報(翌2月)'!T$44)</f>
        <v>0</v>
      </c>
      <c r="Z74" s="56">
        <f>IF(OR(Z75="夏季休暇",Z75="余裕期間",Z75="工場製作",Z75="一時中止",Z75="年末年始"),"-",'旬報(翌2月)'!T$45)</f>
        <v>0</v>
      </c>
      <c r="AA74" s="56">
        <f>IF(OR(AA75="夏季休暇",AA75="余裕期間",AA75="工場製作",AA75="一時中止",AA75="年末年始"),"-",'旬報(翌2月)'!T$56)</f>
        <v>0</v>
      </c>
      <c r="AB74" s="56">
        <f>IF(OR(AB75="夏季休暇",AB75="余裕期間",AB75="工場製作",AB75="一時中止",AB75="年末年始"),"-",'旬報(翌2月)'!T$57)</f>
        <v>0</v>
      </c>
      <c r="AC74" s="56">
        <f>IF(OR(AC75="夏季休暇",AC75="余裕期間",AC75="工場製作",AC75="一時中止",AC75="年末年始"),"-",'旬報(翌2月)'!T$58)</f>
        <v>0</v>
      </c>
      <c r="AD74" s="56">
        <f>IF(OR(AD75="夏季休暇",AD75="余裕期間",AD75="工場製作",AD75="一時中止",AD75="年末年始"),"-",'旬報(翌2月)'!T$59)</f>
        <v>0</v>
      </c>
      <c r="AE74" s="56">
        <f>IF(OR(AE75="夏季休暇",AE75="余裕期間",AE75="工場製作",AE75="一時中止",AE75="年末年始"),"-",'旬報(翌2月)'!T$60)</f>
        <v>0</v>
      </c>
      <c r="AF74" s="56">
        <f>IF(OR(AF75="夏季休暇",AF75="余裕期間",AF75="工場製作",AF75="一時中止",AF75="年末年始"),"-",'旬報(翌2月)'!T$61)</f>
        <v>0</v>
      </c>
      <c r="AG74" s="56">
        <f>IF(OR(AG75="夏季休暇",AG75="余裕期間",AG75="工場製作",AG75="一時中止",AG75="年末年始"),"-",'旬報(翌2月)'!T$62)</f>
        <v>0</v>
      </c>
      <c r="AH74" s="56">
        <f>IF(OR(AH75="夏季休暇",AH75="余裕期間",AH75="工場製作",AH75="一時中止",AH75="年末年始"),"-",'旬報(翌2月)'!T$63)</f>
        <v>0</v>
      </c>
      <c r="AI74" s="56">
        <f>IF(OR(AI75="夏季休暇",AI75="余裕期間",AI75="工場製作",AI75="一時中止",AI75="年末年始"),"-",'旬報(翌2月)'!T$64)</f>
        <v>0</v>
      </c>
      <c r="AJ74" s="56"/>
      <c r="AK74" s="67"/>
      <c r="AL74">
        <f>SUM(COUNTIF(G74:AK74,{"休"}))</f>
        <v>0</v>
      </c>
      <c r="AM74">
        <f>SUM(COUNTIF(G74:AK74,{"■"}))</f>
        <v>0</v>
      </c>
      <c r="AN74">
        <f>AL74+AM74</f>
        <v>0</v>
      </c>
      <c r="AQ74" s="229"/>
    </row>
    <row r="75" spans="2:46" ht="12.75" customHeight="1" x14ac:dyDescent="0.2">
      <c r="B75" s="224"/>
      <c r="C75" s="225"/>
      <c r="D75" s="62" t="s">
        <v>250</v>
      </c>
      <c r="E75" s="63"/>
      <c r="F75" s="63"/>
      <c r="G75" s="241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237"/>
      <c r="S75" s="237"/>
      <c r="T75" s="237"/>
      <c r="U75" s="237"/>
      <c r="V75" s="237"/>
      <c r="W75" s="237"/>
      <c r="X75" s="237"/>
      <c r="Y75" s="237"/>
      <c r="Z75" s="237"/>
      <c r="AA75" s="237"/>
      <c r="AB75" s="237"/>
      <c r="AC75" s="237"/>
      <c r="AD75" s="237"/>
      <c r="AE75" s="237"/>
      <c r="AF75" s="237"/>
      <c r="AG75" s="237"/>
      <c r="AH75" s="237"/>
      <c r="AI75" s="237"/>
      <c r="AJ75" s="237"/>
      <c r="AK75" s="242"/>
      <c r="AL75">
        <f>SUM(COUNTIF(G75:AK75,{"休"}))</f>
        <v>0</v>
      </c>
      <c r="AO75" s="229"/>
      <c r="AP75" s="229">
        <f t="shared" ref="AP75" si="69">COUNTIFS(G75:AK75,"夏季休暇")</f>
        <v>0</v>
      </c>
      <c r="AQ75" s="229">
        <f t="shared" ref="AQ75" si="70">COUNTIFS(G75:AK75,"余裕期間")</f>
        <v>0</v>
      </c>
      <c r="AR75" s="229">
        <f t="shared" ref="AR75" si="71">COUNTIFS(G75:AK75,"工場製作")</f>
        <v>0</v>
      </c>
      <c r="AS75" s="229">
        <f t="shared" ref="AS75" si="72">COUNTIFS(G75:AK75,"一時中止")</f>
        <v>0</v>
      </c>
      <c r="AT75" s="229">
        <f t="shared" ref="AT75" si="73">COUNTIFS(G75:AK75,"年末年始")</f>
        <v>0</v>
      </c>
    </row>
    <row r="76" spans="2:46" ht="12.75" customHeight="1" x14ac:dyDescent="0.2">
      <c r="B76" s="224"/>
      <c r="C76" s="225"/>
      <c r="D76" s="62" t="s">
        <v>249</v>
      </c>
      <c r="E76" s="63"/>
      <c r="F76" s="63"/>
      <c r="G76" s="241"/>
      <c r="H76" s="237"/>
      <c r="I76" s="237"/>
      <c r="J76" s="237"/>
      <c r="K76" s="237"/>
      <c r="L76" s="237"/>
      <c r="M76" s="237"/>
      <c r="N76" s="237"/>
      <c r="O76" s="237"/>
      <c r="P76" s="237"/>
      <c r="Q76" s="237"/>
      <c r="R76" s="237"/>
      <c r="S76" s="237"/>
      <c r="T76" s="237"/>
      <c r="U76" s="237"/>
      <c r="V76" s="237"/>
      <c r="W76" s="237"/>
      <c r="X76" s="237"/>
      <c r="Y76" s="237"/>
      <c r="Z76" s="237"/>
      <c r="AA76" s="237"/>
      <c r="AB76" s="237"/>
      <c r="AC76" s="237"/>
      <c r="AD76" s="237"/>
      <c r="AE76" s="237"/>
      <c r="AF76" s="237"/>
      <c r="AG76" s="237"/>
      <c r="AH76" s="237"/>
      <c r="AI76" s="237"/>
      <c r="AJ76" s="237"/>
      <c r="AK76" s="242"/>
      <c r="AO76" s="229">
        <f t="shared" ref="AO76" si="74">COUNTIFS(G76:AK76,"○")</f>
        <v>0</v>
      </c>
      <c r="AP76" s="229"/>
    </row>
    <row r="77" spans="2:46" ht="12.75" customHeight="1" x14ac:dyDescent="0.2">
      <c r="B77" s="68"/>
      <c r="C77" s="64"/>
      <c r="D77" s="62" t="s">
        <v>81</v>
      </c>
      <c r="E77" s="63"/>
      <c r="F77" s="63"/>
      <c r="G77" s="25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6"/>
      <c r="AE77" s="246"/>
      <c r="AF77" s="246"/>
      <c r="AG77" s="246"/>
      <c r="AH77" s="246"/>
      <c r="AI77" s="246"/>
      <c r="AJ77" s="246"/>
      <c r="AK77" s="247"/>
      <c r="AO77" s="252"/>
    </row>
    <row r="78" spans="2:46" ht="12.75" customHeight="1" x14ac:dyDescent="0.2">
      <c r="B78" s="69"/>
      <c r="C78" s="65"/>
      <c r="D78" s="58" t="s">
        <v>13</v>
      </c>
      <c r="E78" s="59"/>
      <c r="F78" s="59"/>
      <c r="G78" s="257" t="str">
        <f>'旬報(翌3月)'!D16</f>
        <v>火</v>
      </c>
      <c r="H78" s="57" t="str">
        <f>'旬報(翌3月)'!D17</f>
        <v>水</v>
      </c>
      <c r="I78" s="57" t="str">
        <f>'旬報(翌3月)'!D18</f>
        <v>木</v>
      </c>
      <c r="J78" s="57" t="str">
        <f>'旬報(翌3月)'!D19</f>
        <v>金</v>
      </c>
      <c r="K78" s="57" t="str">
        <f>'旬報(翌3月)'!D20</f>
        <v>土</v>
      </c>
      <c r="L78" s="57" t="str">
        <f>'旬報(翌3月)'!D21</f>
        <v>日</v>
      </c>
      <c r="M78" s="57" t="str">
        <f>'旬報(翌3月)'!D22</f>
        <v>月</v>
      </c>
      <c r="N78" s="57" t="str">
        <f>'旬報(翌3月)'!D23</f>
        <v>火</v>
      </c>
      <c r="O78" s="57" t="str">
        <f>'旬報(翌3月)'!D24</f>
        <v>水</v>
      </c>
      <c r="P78" s="57" t="str">
        <f>'旬報(翌3月)'!D25</f>
        <v>木</v>
      </c>
      <c r="Q78" s="57" t="str">
        <f>'旬報(翌3月)'!D36</f>
        <v>金</v>
      </c>
      <c r="R78" s="57" t="str">
        <f>'旬報(翌3月)'!D37</f>
        <v>土</v>
      </c>
      <c r="S78" s="57" t="str">
        <f>'旬報(翌3月)'!D38</f>
        <v>日</v>
      </c>
      <c r="T78" s="57" t="str">
        <f>'旬報(翌3月)'!D39</f>
        <v>月</v>
      </c>
      <c r="U78" s="57" t="str">
        <f>'旬報(翌3月)'!D40</f>
        <v>火</v>
      </c>
      <c r="V78" s="57" t="str">
        <f>'旬報(翌3月)'!D41</f>
        <v>水</v>
      </c>
      <c r="W78" s="57" t="str">
        <f>'旬報(翌3月)'!D42</f>
        <v>木</v>
      </c>
      <c r="X78" s="57" t="str">
        <f>'旬報(翌3月)'!D43</f>
        <v>金</v>
      </c>
      <c r="Y78" s="57" t="str">
        <f>'旬報(翌3月)'!D44</f>
        <v>土</v>
      </c>
      <c r="Z78" s="57" t="str">
        <f>'旬報(翌3月)'!D45</f>
        <v>日</v>
      </c>
      <c r="AA78" s="57" t="str">
        <f>'旬報(翌3月)'!D56</f>
        <v>月</v>
      </c>
      <c r="AB78" s="57" t="str">
        <f>'旬報(翌3月)'!D57</f>
        <v>火</v>
      </c>
      <c r="AC78" s="57" t="str">
        <f>'旬報(翌3月)'!D58</f>
        <v>水</v>
      </c>
      <c r="AD78" s="57" t="str">
        <f>'旬報(翌3月)'!D59</f>
        <v>木</v>
      </c>
      <c r="AE78" s="57" t="str">
        <f>'旬報(翌3月)'!D60</f>
        <v>金</v>
      </c>
      <c r="AF78" s="57" t="str">
        <f>'旬報(翌3月)'!D61</f>
        <v>土</v>
      </c>
      <c r="AG78" s="57" t="str">
        <f>'旬報(翌3月)'!D62</f>
        <v>日</v>
      </c>
      <c r="AH78" s="57" t="str">
        <f>'旬報(翌3月)'!D63</f>
        <v>月</v>
      </c>
      <c r="AI78" s="57" t="str">
        <f>'旬報(翌3月)'!D64</f>
        <v>火</v>
      </c>
      <c r="AJ78" s="57" t="str">
        <f>'旬報(翌3月)'!D65</f>
        <v>水</v>
      </c>
      <c r="AK78" s="66" t="str">
        <f>'旬報(翌3月)'!D66</f>
        <v>木</v>
      </c>
      <c r="AO78" s="251"/>
    </row>
    <row r="79" spans="2:46" ht="12.75" customHeight="1" x14ac:dyDescent="0.2">
      <c r="B79" s="327">
        <f t="shared" ref="B79" si="75">B73+1</f>
        <v>3</v>
      </c>
      <c r="C79" s="328" t="s">
        <v>1</v>
      </c>
      <c r="D79" s="60" t="s">
        <v>9</v>
      </c>
      <c r="E79" s="61"/>
      <c r="F79" s="61"/>
      <c r="G79" s="255">
        <f>IF(OR(G81="夏季休暇",G81="余裕期間",G81="工場製作",G81="一時中止",G81="年末年始"),"-",'旬報(翌3月)'!F$16)</f>
        <v>0</v>
      </c>
      <c r="H79" s="56">
        <f>IF(OR(H81="夏季休暇",H81="余裕期間",H81="工場製作",H81="一時中止",H81="年末年始"),"-",'旬報(翌3月)'!F$17)</f>
        <v>0</v>
      </c>
      <c r="I79" s="56">
        <f>IF(OR(I81="夏季休暇",I81="余裕期間",I81="工場製作",I81="一時中止",I81="年末年始"),"-",'旬報(翌3月)'!F$18)</f>
        <v>0</v>
      </c>
      <c r="J79" s="56">
        <f>IF(OR(J81="夏季休暇",J81="余裕期間",J81="工場製作",J81="一時中止",J81="年末年始"),"-",'旬報(翌3月)'!F$19)</f>
        <v>0</v>
      </c>
      <c r="K79" s="56">
        <f>IF(OR(K81="夏季休暇",K81="余裕期間",K81="工場製作",K81="一時中止",K81="年末年始"),"-",'旬報(翌3月)'!F$20)</f>
        <v>0</v>
      </c>
      <c r="L79" s="56">
        <f>IF(OR(L81="夏季休暇",L81="余裕期間",L81="工場製作",L81="一時中止",L81="年末年始"),"-",'旬報(翌3月)'!F$21)</f>
        <v>0</v>
      </c>
      <c r="M79" s="56">
        <f>IF(OR(M81="夏季休暇",M81="余裕期間",M81="工場製作",M81="一時中止",M81="年末年始"),"-",'旬報(翌3月)'!F$22)</f>
        <v>0</v>
      </c>
      <c r="N79" s="56">
        <f>IF(OR(N81="夏季休暇",N81="余裕期間",N81="工場製作",N81="一時中止",N81="年末年始"),"-",'旬報(翌3月)'!F$23)</f>
        <v>0</v>
      </c>
      <c r="O79" s="56">
        <f>IF(OR(O81="夏季休暇",O81="余裕期間",O81="工場製作",O81="一時中止",O81="年末年始"),"-",'旬報(翌3月)'!F$24)</f>
        <v>0</v>
      </c>
      <c r="P79" s="56">
        <f>IF(OR(P81="夏季休暇",P81="余裕期間",P81="工場製作",P81="一時中止",P81="年末年始"),"-",'旬報(翌3月)'!F$25)</f>
        <v>0</v>
      </c>
      <c r="Q79" s="56">
        <f>IF(OR(Q81="夏季休暇",Q81="余裕期間",Q81="工場製作",Q81="一時中止",Q81="年末年始"),"-",'旬報(翌3月)'!F$36)</f>
        <v>0</v>
      </c>
      <c r="R79" s="56">
        <f>IF(OR(R81="夏季休暇",R81="余裕期間",R81="工場製作",R81="一時中止",R81="年末年始"),"-",'旬報(翌3月)'!F$37)</f>
        <v>0</v>
      </c>
      <c r="S79" s="56">
        <f>IF(OR(S81="夏季休暇",S81="余裕期間",S81="工場製作",S81="一時中止",S81="年末年始"),"-",'旬報(翌3月)'!F$38)</f>
        <v>0</v>
      </c>
      <c r="T79" s="56">
        <f>IF(OR(T81="夏季休暇",T81="余裕期間",T81="工場製作",T81="一時中止",T81="年末年始"),"-",'旬報(翌3月)'!F$39)</f>
        <v>0</v>
      </c>
      <c r="U79" s="56">
        <f>IF(OR(U81="夏季休暇",U81="余裕期間",U81="工場製作",U81="一時中止",U81="年末年始"),"-",'旬報(翌3月)'!F$40)</f>
        <v>0</v>
      </c>
      <c r="V79" s="56">
        <f>IF(OR(V81="夏季休暇",V81="余裕期間",V81="工場製作",V81="一時中止",V81="年末年始"),"-",'旬報(翌3月)'!F$41)</f>
        <v>0</v>
      </c>
      <c r="W79" s="56">
        <f>IF(OR(W81="夏季休暇",W81="余裕期間",W81="工場製作",W81="一時中止",W81="年末年始"),"-",'旬報(翌3月)'!F$42)</f>
        <v>0</v>
      </c>
      <c r="X79" s="56">
        <f>IF(OR(X81="夏季休暇",X81="余裕期間",X81="工場製作",X81="一時中止",X81="年末年始"),"-",'旬報(翌3月)'!F$43)</f>
        <v>0</v>
      </c>
      <c r="Y79" s="56">
        <f>IF(OR(Y81="夏季休暇",Y81="余裕期間",Y81="工場製作",Y81="一時中止",Y81="年末年始"),"-",'旬報(翌3月)'!F$44)</f>
        <v>0</v>
      </c>
      <c r="Z79" s="56">
        <f>IF(OR(Z81="夏季休暇",Z81="余裕期間",Z81="工場製作",Z81="一時中止",Z81="年末年始"),"-",'旬報(翌3月)'!F$45)</f>
        <v>0</v>
      </c>
      <c r="AA79" s="56">
        <f>IF(OR(AA81="夏季休暇",AA81="余裕期間",AA81="工場製作",AA81="一時中止",AA81="年末年始"),"-",'旬報(翌3月)'!F$56)</f>
        <v>0</v>
      </c>
      <c r="AB79" s="56">
        <f>IF(OR(AB81="夏季休暇",AB81="余裕期間",AB81="工場製作",AB81="一時中止",AB81="年末年始"),"-",'旬報(翌3月)'!F$57)</f>
        <v>0</v>
      </c>
      <c r="AC79" s="56">
        <f>IF(OR(AC81="夏季休暇",AC81="余裕期間",AC81="工場製作",AC81="一時中止",AC81="年末年始"),"-",'旬報(翌3月)'!F$58)</f>
        <v>0</v>
      </c>
      <c r="AD79" s="56">
        <f>IF(OR(AD81="夏季休暇",AD81="余裕期間",AD81="工場製作",AD81="一時中止",AD81="年末年始"),"-",'旬報(翌3月)'!F$59)</f>
        <v>0</v>
      </c>
      <c r="AE79" s="56">
        <f>IF(OR(AE81="夏季休暇",AE81="余裕期間",AE81="工場製作",AE81="一時中止",AE81="年末年始"),"-",'旬報(翌3月)'!F$60)</f>
        <v>0</v>
      </c>
      <c r="AF79" s="56">
        <f>IF(OR(AF81="夏季休暇",AF81="余裕期間",AF81="工場製作",AF81="一時中止",AF81="年末年始"),"-",'旬報(翌3月)'!F$61)</f>
        <v>0</v>
      </c>
      <c r="AG79" s="56">
        <f>IF(OR(AG81="夏季休暇",AG81="余裕期間",AG81="工場製作",AG81="一時中止",AG81="年末年始"),"-",'旬報(翌3月)'!F$62)</f>
        <v>0</v>
      </c>
      <c r="AH79" s="56">
        <f>IF(OR(AH81="夏季休暇",AH81="余裕期間",AH81="工場製作",AH81="一時中止",AH81="年末年始"),"-",'旬報(翌3月)'!F$63)</f>
        <v>0</v>
      </c>
      <c r="AI79" s="56">
        <f>IF(OR(AI81="夏季休暇",AI81="余裕期間",AI81="工場製作",AI81="一時中止",AI81="年末年始"),"-",'旬報(翌3月)'!F$64)</f>
        <v>0</v>
      </c>
      <c r="AJ79" s="56">
        <f>IF(OR(AJ81="夏季休暇",AJ81="余裕期間",AJ81="工場製作",AJ81="一時中止",AJ81="年末年始"),"-",'旬報(翌3月)'!F$65)</f>
        <v>0</v>
      </c>
      <c r="AK79" s="67">
        <f>IF(OR(AK81="夏季休暇",AK81="余裕期間",AK81="工場製作",AK81="一時中止",AK81="年末年始"),"-",'旬報(翌3月)'!F$66)</f>
        <v>0</v>
      </c>
      <c r="AL79">
        <f>SUM(COUNTIF(G79:AK79,{"休"}))</f>
        <v>0</v>
      </c>
      <c r="AM79">
        <f>SUM(COUNTIF(G79:AK79,{"■"}))</f>
        <v>0</v>
      </c>
      <c r="AN79">
        <f>AL79+AM79</f>
        <v>0</v>
      </c>
      <c r="AQ79" s="229"/>
    </row>
    <row r="80" spans="2:46" ht="12.75" customHeight="1" x14ac:dyDescent="0.2">
      <c r="B80" s="327"/>
      <c r="C80" s="328"/>
      <c r="D80" s="60" t="s">
        <v>10</v>
      </c>
      <c r="E80" s="61"/>
      <c r="F80" s="61"/>
      <c r="G80" s="255">
        <f>IF(OR(G81="夏季休暇",G81="余裕期間",G81="工場製作",G81="一時中止",G81="年末年始"),"-",'旬報(翌3月)'!T$16)</f>
        <v>0</v>
      </c>
      <c r="H80" s="56">
        <f>IF(OR(H81="夏季休暇",H81="余裕期間",H81="工場製作",H81="一時中止",H81="年末年始"),"-",'旬報(翌3月)'!T$17)</f>
        <v>0</v>
      </c>
      <c r="I80" s="56">
        <f>IF(OR(I81="夏季休暇",I81="余裕期間",I81="工場製作",I81="一時中止",I81="年末年始"),"-",'旬報(翌3月)'!T$18)</f>
        <v>0</v>
      </c>
      <c r="J80" s="56">
        <f>IF(OR(J81="夏季休暇",J81="余裕期間",J81="工場製作",J81="一時中止",J81="年末年始"),"-",'旬報(翌3月)'!T$19)</f>
        <v>0</v>
      </c>
      <c r="K80" s="56">
        <f>IF(OR(K81="夏季休暇",K81="余裕期間",K81="工場製作",K81="一時中止",K81="年末年始"),"-",'旬報(翌3月)'!T$20)</f>
        <v>0</v>
      </c>
      <c r="L80" s="56">
        <f>IF(OR(L81="夏季休暇",L81="余裕期間",L81="工場製作",L81="一時中止",L81="年末年始"),"-",'旬報(翌3月)'!T$21)</f>
        <v>0</v>
      </c>
      <c r="M80" s="56">
        <f>IF(OR(M81="夏季休暇",M81="余裕期間",M81="工場製作",M81="一時中止",M81="年末年始"),"-",'旬報(翌3月)'!T$22)</f>
        <v>0</v>
      </c>
      <c r="N80" s="56">
        <f>IF(OR(N81="夏季休暇",N81="余裕期間",N81="工場製作",N81="一時中止",N81="年末年始"),"-",'旬報(翌3月)'!T$23)</f>
        <v>0</v>
      </c>
      <c r="O80" s="56">
        <f>IF(OR(O81="夏季休暇",O81="余裕期間",O81="工場製作",O81="一時中止",O81="年末年始"),"-",'旬報(翌3月)'!T$24)</f>
        <v>0</v>
      </c>
      <c r="P80" s="56">
        <f>IF(OR(P81="夏季休暇",P81="余裕期間",P81="工場製作",P81="一時中止",P81="年末年始"),"-",'旬報(翌3月)'!T$25)</f>
        <v>0</v>
      </c>
      <c r="Q80" s="56">
        <f>IF(OR(Q81="夏季休暇",Q81="余裕期間",Q81="工場製作",Q81="一時中止",Q81="年末年始"),"-",'旬報(翌3月)'!T$36)</f>
        <v>0</v>
      </c>
      <c r="R80" s="56">
        <f>IF(OR(R81="夏季休暇",R81="余裕期間",R81="工場製作",R81="一時中止",R81="年末年始"),"-",'旬報(翌3月)'!T$37)</f>
        <v>0</v>
      </c>
      <c r="S80" s="56">
        <f>IF(OR(S81="夏季休暇",S81="余裕期間",S81="工場製作",S81="一時中止",S81="年末年始"),"-",'旬報(翌3月)'!T$38)</f>
        <v>0</v>
      </c>
      <c r="T80" s="56">
        <f>IF(OR(T81="夏季休暇",T81="余裕期間",T81="工場製作",T81="一時中止",T81="年末年始"),"-",'旬報(翌3月)'!T$39)</f>
        <v>0</v>
      </c>
      <c r="U80" s="56">
        <f>IF(OR(U81="夏季休暇",U81="余裕期間",U81="工場製作",U81="一時中止",U81="年末年始"),"-",'旬報(翌3月)'!T$40)</f>
        <v>0</v>
      </c>
      <c r="V80" s="56">
        <f>IF(OR(V81="夏季休暇",V81="余裕期間",V81="工場製作",V81="一時中止",V81="年末年始"),"-",'旬報(翌3月)'!T$41)</f>
        <v>0</v>
      </c>
      <c r="W80" s="56">
        <f>IF(OR(W81="夏季休暇",W81="余裕期間",W81="工場製作",W81="一時中止",W81="年末年始"),"-",'旬報(翌3月)'!T$42)</f>
        <v>0</v>
      </c>
      <c r="X80" s="56">
        <f>IF(OR(X81="夏季休暇",X81="余裕期間",X81="工場製作",X81="一時中止",X81="年末年始"),"-",'旬報(翌3月)'!T$43)</f>
        <v>0</v>
      </c>
      <c r="Y80" s="56">
        <f>IF(OR(Y81="夏季休暇",Y81="余裕期間",Y81="工場製作",Y81="一時中止",Y81="年末年始"),"-",'旬報(翌3月)'!T$44)</f>
        <v>0</v>
      </c>
      <c r="Z80" s="56">
        <f>IF(OR(Z81="夏季休暇",Z81="余裕期間",Z81="工場製作",Z81="一時中止",Z81="年末年始"),"-",'旬報(翌3月)'!T$45)</f>
        <v>0</v>
      </c>
      <c r="AA80" s="56">
        <f>IF(OR(AA81="夏季休暇",AA81="余裕期間",AA81="工場製作",AA81="一時中止",AA81="年末年始"),"-",'旬報(翌3月)'!T$56)</f>
        <v>0</v>
      </c>
      <c r="AB80" s="56">
        <f>IF(OR(AB81="夏季休暇",AB81="余裕期間",AB81="工場製作",AB81="一時中止",AB81="年末年始"),"-",'旬報(翌3月)'!T$57)</f>
        <v>0</v>
      </c>
      <c r="AC80" s="56">
        <f>IF(OR(AC81="夏季休暇",AC81="余裕期間",AC81="工場製作",AC81="一時中止",AC81="年末年始"),"-",'旬報(翌3月)'!T$58)</f>
        <v>0</v>
      </c>
      <c r="AD80" s="56">
        <f>IF(OR(AD81="夏季休暇",AD81="余裕期間",AD81="工場製作",AD81="一時中止",AD81="年末年始"),"-",'旬報(翌3月)'!T$59)</f>
        <v>0</v>
      </c>
      <c r="AE80" s="56">
        <f>IF(OR(AE81="夏季休暇",AE81="余裕期間",AE81="工場製作",AE81="一時中止",AE81="年末年始"),"-",'旬報(翌3月)'!T$60)</f>
        <v>0</v>
      </c>
      <c r="AF80" s="56">
        <f>IF(OR(AF81="夏季休暇",AF81="余裕期間",AF81="工場製作",AF81="一時中止",AF81="年末年始"),"-",'旬報(翌3月)'!T$61)</f>
        <v>0</v>
      </c>
      <c r="AG80" s="56">
        <f>IF(OR(AG81="夏季休暇",AG81="余裕期間",AG81="工場製作",AG81="一時中止",AG81="年末年始"),"-",'旬報(翌3月)'!T$62)</f>
        <v>0</v>
      </c>
      <c r="AH80" s="56">
        <f>IF(OR(AH81="夏季休暇",AH81="余裕期間",AH81="工場製作",AH81="一時中止",AH81="年末年始"),"-",'旬報(翌3月)'!T$63)</f>
        <v>0</v>
      </c>
      <c r="AI80" s="56">
        <f>IF(OR(AI81="夏季休暇",AI81="余裕期間",AI81="工場製作",AI81="一時中止",AI81="年末年始"),"-",'旬報(翌3月)'!T$64)</f>
        <v>0</v>
      </c>
      <c r="AJ80" s="56">
        <f>IF(OR(AJ81="夏季休暇",AJ81="余裕期間",AJ81="工場製作",AJ81="一時中止",AJ81="年末年始"),"-",'旬報(翌3月)'!T$65)</f>
        <v>0</v>
      </c>
      <c r="AK80" s="67">
        <f>IF(OR(AK81="夏季休暇",AK81="余裕期間",AK81="工場製作",AK81="一時中止",AK81="年末年始"),"-",'旬報(翌3月)'!T$66)</f>
        <v>0</v>
      </c>
      <c r="AL80">
        <f>SUM(COUNTIF(G80:AK80,{"休"}))</f>
        <v>0</v>
      </c>
      <c r="AM80">
        <f>SUM(COUNTIF(G80:AK80,{"■"}))</f>
        <v>0</v>
      </c>
      <c r="AN80">
        <f>AL80+AM80</f>
        <v>0</v>
      </c>
      <c r="AQ80" s="229"/>
    </row>
    <row r="81" spans="1:46" ht="12.75" customHeight="1" x14ac:dyDescent="0.2">
      <c r="B81" s="224"/>
      <c r="C81" s="225"/>
      <c r="D81" s="62" t="s">
        <v>250</v>
      </c>
      <c r="E81" s="63"/>
      <c r="F81" s="63"/>
      <c r="G81" s="241"/>
      <c r="H81" s="237"/>
      <c r="I81" s="237"/>
      <c r="J81" s="237"/>
      <c r="K81" s="237"/>
      <c r="L81" s="237"/>
      <c r="M81" s="237"/>
      <c r="N81" s="237"/>
      <c r="O81" s="237"/>
      <c r="P81" s="237"/>
      <c r="Q81" s="237"/>
      <c r="R81" s="237"/>
      <c r="S81" s="237"/>
      <c r="T81" s="237"/>
      <c r="U81" s="237"/>
      <c r="V81" s="237"/>
      <c r="W81" s="237"/>
      <c r="X81" s="237"/>
      <c r="Y81" s="237"/>
      <c r="Z81" s="237"/>
      <c r="AA81" s="237"/>
      <c r="AB81" s="237"/>
      <c r="AC81" s="237"/>
      <c r="AD81" s="237"/>
      <c r="AE81" s="237"/>
      <c r="AF81" s="237"/>
      <c r="AG81" s="237"/>
      <c r="AH81" s="237"/>
      <c r="AI81" s="237"/>
      <c r="AJ81" s="237"/>
      <c r="AK81" s="242"/>
      <c r="AL81">
        <f>SUM(COUNTIF(G81:AK81,{"休"}))</f>
        <v>0</v>
      </c>
      <c r="AO81" s="229"/>
      <c r="AP81" s="229">
        <f t="shared" ref="AP81" si="76">COUNTIFS(G81:AK81,"夏季休暇")</f>
        <v>0</v>
      </c>
      <c r="AQ81" s="229">
        <f t="shared" ref="AQ81" si="77">COUNTIFS(G81:AK81,"余裕期間")</f>
        <v>0</v>
      </c>
      <c r="AR81" s="229">
        <f t="shared" ref="AR81" si="78">COUNTIFS(G81:AK81,"工場製作")</f>
        <v>0</v>
      </c>
      <c r="AS81" s="229">
        <f t="shared" ref="AS81" si="79">COUNTIFS(G81:AK81,"一時中止")</f>
        <v>0</v>
      </c>
      <c r="AT81" s="229">
        <f t="shared" ref="AT81" si="80">COUNTIFS(G81:AK81,"年末年始")</f>
        <v>0</v>
      </c>
    </row>
    <row r="82" spans="1:46" ht="12.75" customHeight="1" x14ac:dyDescent="0.2">
      <c r="B82" s="224"/>
      <c r="C82" s="225"/>
      <c r="D82" s="62" t="s">
        <v>249</v>
      </c>
      <c r="E82" s="63"/>
      <c r="F82" s="63"/>
      <c r="G82" s="241"/>
      <c r="H82" s="237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7"/>
      <c r="T82" s="237"/>
      <c r="U82" s="237"/>
      <c r="V82" s="237"/>
      <c r="W82" s="237"/>
      <c r="X82" s="237"/>
      <c r="Y82" s="237"/>
      <c r="Z82" s="237"/>
      <c r="AA82" s="237"/>
      <c r="AB82" s="237"/>
      <c r="AC82" s="237"/>
      <c r="AD82" s="237"/>
      <c r="AE82" s="237"/>
      <c r="AF82" s="237"/>
      <c r="AG82" s="237"/>
      <c r="AH82" s="237"/>
      <c r="AI82" s="237"/>
      <c r="AJ82" s="237"/>
      <c r="AK82" s="242"/>
      <c r="AO82" s="229">
        <f t="shared" ref="AO82" si="81">COUNTIFS(G82:AK82,"○")</f>
        <v>0</v>
      </c>
      <c r="AP82" s="229"/>
    </row>
    <row r="83" spans="1:46" ht="12.75" customHeight="1" x14ac:dyDescent="0.2">
      <c r="B83" s="70"/>
      <c r="C83" s="71"/>
      <c r="D83" s="226" t="s">
        <v>81</v>
      </c>
      <c r="E83" s="227"/>
      <c r="F83" s="227"/>
      <c r="G83" s="261"/>
      <c r="H83" s="248"/>
      <c r="I83" s="248"/>
      <c r="J83" s="248"/>
      <c r="K83" s="248"/>
      <c r="L83" s="248"/>
      <c r="M83" s="248"/>
      <c r="N83" s="248"/>
      <c r="O83" s="248"/>
      <c r="P83" s="248"/>
      <c r="Q83" s="248"/>
      <c r="R83" s="248"/>
      <c r="S83" s="248"/>
      <c r="T83" s="248"/>
      <c r="U83" s="248"/>
      <c r="V83" s="248"/>
      <c r="W83" s="248"/>
      <c r="X83" s="248"/>
      <c r="Y83" s="248"/>
      <c r="Z83" s="248"/>
      <c r="AA83" s="248"/>
      <c r="AB83" s="248"/>
      <c r="AC83" s="248"/>
      <c r="AD83" s="248"/>
      <c r="AE83" s="248"/>
      <c r="AF83" s="248"/>
      <c r="AG83" s="248"/>
      <c r="AH83" s="248"/>
      <c r="AI83" s="248"/>
      <c r="AJ83" s="248"/>
      <c r="AK83" s="249"/>
      <c r="AL83">
        <f>SUM(COUNTIF(G83:AK83,{"休"}))</f>
        <v>0</v>
      </c>
      <c r="AO83" s="252"/>
    </row>
    <row r="84" spans="1:46" ht="13.5" customHeight="1" x14ac:dyDescent="0.2">
      <c r="G84" t="s">
        <v>259</v>
      </c>
      <c r="AO84" s="253"/>
    </row>
    <row r="85" spans="1:46" ht="18" customHeight="1" x14ac:dyDescent="0.2">
      <c r="A85" s="269"/>
      <c r="B85" s="347" t="s">
        <v>261</v>
      </c>
      <c r="C85" s="348"/>
      <c r="D85" s="349"/>
      <c r="E85" s="350" t="str">
        <f>IF(初期入力!D14="希望する","希望する","希望しない")</f>
        <v>希望する</v>
      </c>
      <c r="F85" s="351"/>
      <c r="G85" s="271" t="s">
        <v>77</v>
      </c>
      <c r="H85" s="270"/>
      <c r="I85" s="270"/>
      <c r="J85" s="272"/>
      <c r="K85" s="273" t="s">
        <v>163</v>
      </c>
      <c r="L85" s="268" t="s">
        <v>151</v>
      </c>
      <c r="M85" s="272" t="s">
        <v>164</v>
      </c>
      <c r="N85" s="271"/>
      <c r="O85" s="271"/>
      <c r="P85" s="271"/>
      <c r="Q85" s="272"/>
      <c r="R85" s="272"/>
      <c r="S85" s="268"/>
      <c r="T85" s="271"/>
      <c r="U85" s="352"/>
      <c r="V85" s="352"/>
      <c r="W85" s="355"/>
      <c r="X85" s="355"/>
      <c r="Y85" s="355"/>
      <c r="Z85" s="355"/>
      <c r="AA85" s="352"/>
      <c r="AB85" s="352"/>
      <c r="AC85" s="270"/>
      <c r="AD85" s="270"/>
      <c r="AE85" s="270"/>
      <c r="AF85" s="270"/>
      <c r="AG85" s="270"/>
      <c r="AH85" s="270"/>
      <c r="AI85" s="270"/>
      <c r="AJ85" s="270"/>
      <c r="AK85" s="2"/>
      <c r="AL85">
        <f t="shared" ref="AL85:AN86" si="82">AL7+AL13+AL19+AL25+AL31+AL37+AL43+AL49+AL55+AL61+AL67+AL73+AL79</f>
        <v>0</v>
      </c>
      <c r="AM85">
        <f t="shared" si="82"/>
        <v>0</v>
      </c>
      <c r="AN85">
        <f t="shared" si="82"/>
        <v>0</v>
      </c>
      <c r="AO85" s="253">
        <f>SUM(AO7:AO84)</f>
        <v>0</v>
      </c>
      <c r="AP85" s="253">
        <f t="shared" ref="AP85:AQ85" si="83">SUM(AP7:AP84)</f>
        <v>0</v>
      </c>
      <c r="AQ85" s="253">
        <f t="shared" si="83"/>
        <v>0</v>
      </c>
      <c r="AR85" s="253">
        <f>SUM(AR7:AR84)</f>
        <v>0</v>
      </c>
      <c r="AS85" s="253">
        <f t="shared" ref="AS85" si="84">SUM(AS7:AS84)</f>
        <v>0</v>
      </c>
      <c r="AT85" s="253">
        <f t="shared" ref="AT85" si="85">SUM(AT7:AT84)</f>
        <v>6</v>
      </c>
    </row>
    <row r="86" spans="1:46" ht="18" customHeight="1" thickBot="1" x14ac:dyDescent="0.25">
      <c r="A86" s="224"/>
      <c r="J86" s="157"/>
      <c r="K86" s="157"/>
      <c r="L86" s="1" t="s">
        <v>151</v>
      </c>
      <c r="M86" s="364" t="str">
        <f>CONCATENATE($AL$85&amp;"日","/",$AN$85&amp;"日")</f>
        <v>0日/0日</v>
      </c>
      <c r="N86" s="364"/>
      <c r="U86" s="291"/>
      <c r="V86" s="291"/>
      <c r="W86" s="356"/>
      <c r="X86" s="356"/>
      <c r="Y86" s="356"/>
      <c r="Z86" s="356"/>
      <c r="AA86" s="291"/>
      <c r="AB86" s="291"/>
      <c r="AD86" s="366" t="s">
        <v>233</v>
      </c>
      <c r="AE86" s="366"/>
      <c r="AF86" s="215">
        <f>AP85</f>
        <v>0</v>
      </c>
      <c r="AG86" s="224"/>
      <c r="AI86" s="291"/>
      <c r="AJ86" s="291"/>
      <c r="AK86" s="274"/>
      <c r="AL86">
        <f t="shared" si="82"/>
        <v>0</v>
      </c>
      <c r="AM86">
        <f t="shared" si="82"/>
        <v>0</v>
      </c>
      <c r="AN86">
        <f t="shared" si="82"/>
        <v>0</v>
      </c>
      <c r="AO86" s="253"/>
    </row>
    <row r="87" spans="1:46" ht="18" customHeight="1" thickBot="1" x14ac:dyDescent="0.25">
      <c r="A87" s="224"/>
      <c r="J87" s="157"/>
      <c r="K87" s="157"/>
      <c r="L87" s="1" t="s">
        <v>152</v>
      </c>
      <c r="M87" s="372" t="e">
        <f>($AL$85)/($AN$85)</f>
        <v>#DIV/0!</v>
      </c>
      <c r="N87" s="373"/>
      <c r="O87" s="1" t="s">
        <v>165</v>
      </c>
      <c r="P87" s="341" t="e">
        <f>IF(M87&gt;=0.285,"4週8休以上",IF(M87&gt;=0.25,"4週7休以上4週8休未満",IF(M87&gt;=0.214,"4週6休以上4週7休未満","4週6休未満")))</f>
        <v>#DIV/0!</v>
      </c>
      <c r="Q87" s="342"/>
      <c r="R87" s="342"/>
      <c r="S87" s="343"/>
      <c r="T87" s="1" t="s">
        <v>168</v>
      </c>
      <c r="U87" s="223" t="e">
        <f>IF(M87&gt;0.285,"ＯＫ","ＮＧ")</f>
        <v>#DIV/0!</v>
      </c>
      <c r="V87" s="169"/>
      <c r="W87" s="336" t="s">
        <v>153</v>
      </c>
      <c r="X87" s="337"/>
      <c r="Y87" s="336" t="s">
        <v>154</v>
      </c>
      <c r="Z87" s="337"/>
      <c r="AA87" s="354" t="s">
        <v>155</v>
      </c>
      <c r="AB87" s="337"/>
      <c r="AD87" t="s">
        <v>271</v>
      </c>
      <c r="AK87" s="274"/>
      <c r="AO87" s="253"/>
    </row>
    <row r="88" spans="1:46" ht="18" customHeight="1" x14ac:dyDescent="0.2">
      <c r="A88" s="224"/>
      <c r="L88" s="1"/>
      <c r="M88" s="33"/>
      <c r="U88" s="238"/>
      <c r="V88" s="169"/>
      <c r="W88" s="338"/>
      <c r="X88" s="339"/>
      <c r="Y88" s="338"/>
      <c r="Z88" s="339"/>
      <c r="AA88" s="338"/>
      <c r="AB88" s="339"/>
      <c r="AD88" t="s">
        <v>260</v>
      </c>
      <c r="AK88" s="274"/>
    </row>
    <row r="89" spans="1:46" ht="18" customHeight="1" x14ac:dyDescent="0.2">
      <c r="A89" s="224"/>
      <c r="G89" s="159" t="s">
        <v>78</v>
      </c>
      <c r="J89" s="158"/>
      <c r="K89" s="170" t="s">
        <v>163</v>
      </c>
      <c r="L89" s="157" t="s">
        <v>162</v>
      </c>
      <c r="M89" s="158" t="s">
        <v>161</v>
      </c>
      <c r="N89" s="159"/>
      <c r="O89" s="159"/>
      <c r="P89" s="159"/>
      <c r="Q89" s="158"/>
      <c r="R89" s="158"/>
      <c r="S89" s="1"/>
      <c r="T89" s="159"/>
      <c r="W89" s="357" t="s">
        <v>156</v>
      </c>
      <c r="X89" s="358"/>
      <c r="Y89" s="357" t="s">
        <v>157</v>
      </c>
      <c r="Z89" s="361"/>
      <c r="AA89" s="291" t="s">
        <v>158</v>
      </c>
      <c r="AB89" s="363"/>
      <c r="AD89" s="150" t="s">
        <v>258</v>
      </c>
      <c r="AE89" s="239"/>
      <c r="AF89" s="239"/>
      <c r="AG89" s="240"/>
      <c r="AH89" s="240"/>
      <c r="AI89" s="240"/>
      <c r="AJ89" s="240"/>
      <c r="AK89" s="274"/>
      <c r="AL89" s="235"/>
      <c r="AM89" s="234"/>
      <c r="AN89" s="234"/>
      <c r="AO89" s="254"/>
    </row>
    <row r="90" spans="1:46" ht="18" customHeight="1" thickBot="1" x14ac:dyDescent="0.25">
      <c r="A90" s="224"/>
      <c r="J90" s="157"/>
      <c r="K90" s="157"/>
      <c r="L90" s="1" t="s">
        <v>151</v>
      </c>
      <c r="M90" s="364" t="str">
        <f>CONCATENATE($AL$86&amp;"日","/",$AN$86&amp;"日")</f>
        <v>0日/0日</v>
      </c>
      <c r="N90" s="364"/>
      <c r="W90" s="359"/>
      <c r="X90" s="360"/>
      <c r="Y90" s="359"/>
      <c r="Z90" s="362"/>
      <c r="AA90" s="364"/>
      <c r="AB90" s="365"/>
      <c r="AD90" s="150"/>
      <c r="AE90" s="150"/>
      <c r="AF90" s="150"/>
      <c r="AG90" s="150"/>
      <c r="AH90" s="150"/>
      <c r="AI90" s="150"/>
      <c r="AJ90" s="150"/>
      <c r="AK90" s="274"/>
      <c r="AL90" s="235"/>
      <c r="AM90" s="235"/>
      <c r="AN90" s="234"/>
      <c r="AO90" s="254"/>
    </row>
    <row r="91" spans="1:46" ht="18" customHeight="1" thickBot="1" x14ac:dyDescent="0.25">
      <c r="A91" s="224"/>
      <c r="J91" s="157"/>
      <c r="K91" s="157"/>
      <c r="L91" s="1" t="s">
        <v>152</v>
      </c>
      <c r="M91" s="372" t="str">
        <f>IF(AL86=0,"",($AL$86)/($AN$86))</f>
        <v/>
      </c>
      <c r="N91" s="373"/>
      <c r="O91" s="1" t="s">
        <v>165</v>
      </c>
      <c r="P91" s="341" t="str">
        <f>IF(M91="","",IF(M91&gt;=0.285,"4週8休以上",IF(M91&gt;=0.25,"4週7休以上4週8休未満",IF(M91&gt;=0.214,"4週6休以上4週7休未満","補正なし"))))</f>
        <v/>
      </c>
      <c r="Q91" s="342"/>
      <c r="R91" s="342"/>
      <c r="S91" s="343"/>
      <c r="W91" s="331"/>
      <c r="X91" s="331"/>
      <c r="Y91" s="331"/>
      <c r="Z91" s="331"/>
      <c r="AA91" s="331"/>
      <c r="AB91" s="331"/>
      <c r="AD91" s="370" t="s">
        <v>132</v>
      </c>
      <c r="AE91" s="370"/>
      <c r="AF91" s="370"/>
      <c r="AG91" s="371">
        <f>初期入力!$F$11</f>
        <v>44582</v>
      </c>
      <c r="AH91" s="371"/>
      <c r="AI91" s="371"/>
      <c r="AJ91" s="371"/>
      <c r="AK91" s="274"/>
      <c r="AL91" s="235"/>
      <c r="AM91" s="236"/>
      <c r="AN91" s="234"/>
      <c r="AO91" s="254"/>
    </row>
    <row r="92" spans="1:46" x14ac:dyDescent="0.2">
      <c r="A92" s="70"/>
      <c r="B92" s="264"/>
      <c r="C92" s="264"/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  <c r="O92" s="264"/>
      <c r="P92" s="264"/>
      <c r="Q92" s="264"/>
      <c r="R92" s="264"/>
      <c r="S92" s="264"/>
      <c r="T92" s="264"/>
      <c r="U92" s="264"/>
      <c r="V92" s="264"/>
      <c r="W92" s="332"/>
      <c r="X92" s="332"/>
      <c r="Y92" s="332"/>
      <c r="Z92" s="332"/>
      <c r="AA92" s="332"/>
      <c r="AB92" s="332"/>
      <c r="AC92" s="264"/>
      <c r="AD92" s="264"/>
      <c r="AE92" s="264"/>
      <c r="AF92" s="264"/>
      <c r="AG92" s="264"/>
      <c r="AH92" s="264"/>
      <c r="AI92" s="264"/>
      <c r="AJ92" s="264"/>
      <c r="AK92" s="84"/>
      <c r="AL92" s="235"/>
      <c r="AM92" s="236"/>
      <c r="AN92" s="234"/>
      <c r="AO92" s="254"/>
    </row>
    <row r="93" spans="1:46" ht="13.5" thickBot="1" x14ac:dyDescent="0.25">
      <c r="A93" s="224"/>
      <c r="B93" s="347" t="s">
        <v>262</v>
      </c>
      <c r="C93" s="348"/>
      <c r="D93" s="349"/>
      <c r="E93" s="350" t="str">
        <f>IF(初期入力!D15="希望する","希望する","希望しない")</f>
        <v>希望する</v>
      </c>
      <c r="F93" s="351"/>
      <c r="G93" s="159" t="s">
        <v>78</v>
      </c>
      <c r="K93" s="32" t="s">
        <v>236</v>
      </c>
      <c r="L93" s="1" t="s">
        <v>237</v>
      </c>
      <c r="M93" t="s">
        <v>238</v>
      </c>
      <c r="W93" t="s">
        <v>245</v>
      </c>
      <c r="AK93" s="274"/>
      <c r="AL93" s="1"/>
      <c r="AM93" s="236"/>
    </row>
    <row r="94" spans="1:46" ht="13.5" thickBot="1" x14ac:dyDescent="0.25">
      <c r="A94" s="224"/>
      <c r="L94" s="1" t="s">
        <v>240</v>
      </c>
      <c r="M94" t="str">
        <f>CONCATENATE(AO85,"日","/",AN86,"日")</f>
        <v>0日/0日</v>
      </c>
      <c r="W94" s="333">
        <v>1.2</v>
      </c>
      <c r="X94" s="334"/>
      <c r="AD94" t="s">
        <v>270</v>
      </c>
      <c r="AK94" s="274"/>
    </row>
    <row r="95" spans="1:46" ht="13.5" thickBot="1" x14ac:dyDescent="0.25">
      <c r="A95" s="224"/>
      <c r="L95" s="1" t="s">
        <v>152</v>
      </c>
      <c r="M95" s="374" t="e">
        <f>ROUND(AO85/(AN86),2)</f>
        <v>#DIV/0!</v>
      </c>
      <c r="N95" s="375"/>
      <c r="AD95" t="s">
        <v>269</v>
      </c>
      <c r="AK95" s="274"/>
    </row>
    <row r="96" spans="1:46" ht="13.5" customHeight="1" x14ac:dyDescent="0.2">
      <c r="A96" s="224"/>
      <c r="L96" s="1"/>
      <c r="M96" s="230"/>
      <c r="N96" s="230"/>
      <c r="AK96" s="274"/>
    </row>
    <row r="97" spans="1:41" x14ac:dyDescent="0.2">
      <c r="A97" s="224"/>
      <c r="K97" s="32" t="s">
        <v>242</v>
      </c>
      <c r="L97" s="1" t="s">
        <v>240</v>
      </c>
      <c r="M97" s="231" t="s">
        <v>244</v>
      </c>
      <c r="N97" s="232"/>
      <c r="AK97" s="274"/>
      <c r="AL97" s="330"/>
      <c r="AM97" s="330"/>
      <c r="AN97" s="330"/>
      <c r="AO97" s="330"/>
    </row>
    <row r="98" spans="1:41" ht="13.5" thickBot="1" x14ac:dyDescent="0.25">
      <c r="A98" s="224"/>
      <c r="L98" s="1"/>
      <c r="M98" s="364"/>
      <c r="N98" s="364"/>
      <c r="AK98" s="274"/>
      <c r="AL98" s="330"/>
      <c r="AM98" s="330"/>
      <c r="AN98" s="330"/>
      <c r="AO98" s="330"/>
    </row>
    <row r="99" spans="1:41" ht="13.5" thickBot="1" x14ac:dyDescent="0.25">
      <c r="A99" s="224"/>
      <c r="K99" s="32"/>
      <c r="L99" s="1" t="s">
        <v>241</v>
      </c>
      <c r="M99" s="374" t="e">
        <f>M95</f>
        <v>#DIV/0!</v>
      </c>
      <c r="N99" s="375"/>
      <c r="O99" s="1" t="s">
        <v>243</v>
      </c>
      <c r="P99" s="376">
        <f>W94</f>
        <v>1.2</v>
      </c>
      <c r="Q99" s="377"/>
      <c r="R99" s="157" t="s">
        <v>240</v>
      </c>
      <c r="S99" s="378" t="e">
        <f>ROUND(M99*P99,2)</f>
        <v>#DIV/0!</v>
      </c>
      <c r="T99" s="379"/>
      <c r="U99" s="159"/>
      <c r="V99" s="159"/>
      <c r="W99" s="158"/>
      <c r="X99" s="158"/>
      <c r="Y99" s="1"/>
      <c r="AK99" s="274"/>
      <c r="AL99" s="330"/>
      <c r="AM99" s="330"/>
      <c r="AN99" s="330"/>
      <c r="AO99" s="330"/>
    </row>
    <row r="100" spans="1:41" x14ac:dyDescent="0.2">
      <c r="A100" s="70"/>
      <c r="B100" s="264"/>
      <c r="C100" s="264"/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  <c r="O100" s="264"/>
      <c r="P100" s="264"/>
      <c r="Q100" s="264"/>
      <c r="R100" s="264"/>
      <c r="S100" s="264"/>
      <c r="T100" s="264"/>
      <c r="U100" s="264"/>
      <c r="V100" s="264"/>
      <c r="W100" s="264"/>
      <c r="X100" s="264"/>
      <c r="Y100" s="264"/>
      <c r="Z100" s="264"/>
      <c r="AA100" s="265"/>
      <c r="AB100" s="265"/>
      <c r="AC100" s="266"/>
      <c r="AD100" s="267"/>
      <c r="AE100" s="264"/>
      <c r="AF100" s="264"/>
      <c r="AG100" s="264"/>
      <c r="AH100" s="265"/>
      <c r="AI100" s="265"/>
      <c r="AJ100" s="31"/>
      <c r="AK100" s="84"/>
    </row>
    <row r="101" spans="1:41" x14ac:dyDescent="0.2">
      <c r="B101" s="352"/>
      <c r="C101" s="352"/>
      <c r="Z101" s="157"/>
      <c r="AA101" s="157"/>
      <c r="AB101" s="32"/>
      <c r="AC101" s="331"/>
      <c r="AD101" s="331"/>
      <c r="AG101" s="157"/>
      <c r="AH101" s="157"/>
      <c r="AI101" s="1"/>
    </row>
    <row r="102" spans="1:41" x14ac:dyDescent="0.2">
      <c r="AB102" s="32"/>
      <c r="AC102" s="33"/>
    </row>
    <row r="103" spans="1:41" x14ac:dyDescent="0.2">
      <c r="W103" s="159"/>
      <c r="Z103" s="158"/>
      <c r="AA103" s="158"/>
      <c r="AB103" s="158"/>
      <c r="AC103" s="158"/>
      <c r="AD103" s="159"/>
      <c r="AE103" s="159"/>
      <c r="AF103" s="159"/>
      <c r="AG103" s="158"/>
      <c r="AH103" s="158"/>
      <c r="AI103" s="1"/>
    </row>
    <row r="104" spans="1:41" x14ac:dyDescent="0.2">
      <c r="Z104" s="157"/>
      <c r="AA104" s="157"/>
      <c r="AB104" s="32"/>
      <c r="AC104" s="33"/>
      <c r="AG104" s="157"/>
      <c r="AH104" s="157"/>
      <c r="AI104" s="1"/>
    </row>
    <row r="105" spans="1:41" x14ac:dyDescent="0.2">
      <c r="Z105" s="157"/>
      <c r="AA105" s="157"/>
      <c r="AB105" s="32"/>
      <c r="AC105" s="331"/>
      <c r="AD105" s="331"/>
      <c r="AG105" s="157"/>
      <c r="AH105" s="157"/>
      <c r="AI105" s="1"/>
    </row>
  </sheetData>
  <dataConsolidate/>
  <mergeCells count="73">
    <mergeCell ref="J1:M2"/>
    <mergeCell ref="E85:F85"/>
    <mergeCell ref="B101:C101"/>
    <mergeCell ref="AD91:AF91"/>
    <mergeCell ref="AG91:AJ91"/>
    <mergeCell ref="AC101:AD101"/>
    <mergeCell ref="M86:N86"/>
    <mergeCell ref="M90:N90"/>
    <mergeCell ref="M87:N87"/>
    <mergeCell ref="M91:N91"/>
    <mergeCell ref="M95:N95"/>
    <mergeCell ref="M99:N99"/>
    <mergeCell ref="P99:Q99"/>
    <mergeCell ref="M98:N98"/>
    <mergeCell ref="S99:T99"/>
    <mergeCell ref="P87:S87"/>
    <mergeCell ref="B93:D93"/>
    <mergeCell ref="E93:F93"/>
    <mergeCell ref="AC105:AD105"/>
    <mergeCell ref="U85:V86"/>
    <mergeCell ref="AH3:AJ3"/>
    <mergeCell ref="AA3:AC3"/>
    <mergeCell ref="AA91:AB92"/>
    <mergeCell ref="AA85:AB86"/>
    <mergeCell ref="AA87:AB88"/>
    <mergeCell ref="W85:Z86"/>
    <mergeCell ref="W89:X90"/>
    <mergeCell ref="Y89:Z90"/>
    <mergeCell ref="AA89:AB90"/>
    <mergeCell ref="AD86:AE86"/>
    <mergeCell ref="T3:V3"/>
    <mergeCell ref="AE3:AG3"/>
    <mergeCell ref="B85:D85"/>
    <mergeCell ref="B25:B26"/>
    <mergeCell ref="B31:B32"/>
    <mergeCell ref="B43:B44"/>
    <mergeCell ref="B49:B50"/>
    <mergeCell ref="B73:B74"/>
    <mergeCell ref="B3:D3"/>
    <mergeCell ref="B6:C6"/>
    <mergeCell ref="B79:B80"/>
    <mergeCell ref="B67:B68"/>
    <mergeCell ref="B7:B8"/>
    <mergeCell ref="C49:C50"/>
    <mergeCell ref="B37:B38"/>
    <mergeCell ref="B61:B62"/>
    <mergeCell ref="C43:C44"/>
    <mergeCell ref="C55:C56"/>
    <mergeCell ref="C79:C80"/>
    <mergeCell ref="C67:C68"/>
    <mergeCell ref="C73:C74"/>
    <mergeCell ref="C61:C62"/>
    <mergeCell ref="B66:C66"/>
    <mergeCell ref="C7:C8"/>
    <mergeCell ref="E3:M3"/>
    <mergeCell ref="AI86:AJ86"/>
    <mergeCell ref="AL97:AO99"/>
    <mergeCell ref="W91:X92"/>
    <mergeCell ref="W94:X94"/>
    <mergeCell ref="P3:R3"/>
    <mergeCell ref="Y87:Z88"/>
    <mergeCell ref="Y91:Z92"/>
    <mergeCell ref="Y3:Z3"/>
    <mergeCell ref="P91:S91"/>
    <mergeCell ref="W87:X88"/>
    <mergeCell ref="B13:B14"/>
    <mergeCell ref="B19:B20"/>
    <mergeCell ref="B55:B56"/>
    <mergeCell ref="C13:C14"/>
    <mergeCell ref="C19:C20"/>
    <mergeCell ref="C25:C26"/>
    <mergeCell ref="C31:C32"/>
    <mergeCell ref="C37:C38"/>
  </mergeCells>
  <phoneticPr fontId="2"/>
  <conditionalFormatting sqref="AO7:AO8 AO11 G7:AK11 AO13:AO14 AO19:AO20 AO25:AO26 AO31:AO32 AO37:AO38 AO43:AO44 AO49:AO50 AO55:AO56 AO61:AO62 AO67:AO68 AO73:AO74 AO79:AO80 AO17 AO23 AO29 AO35 AO41 AO47 AO53 AO59 AO65 AO71 AO77 AO83">
    <cfRule type="expression" dxfId="84" priority="163">
      <formula>G$6="土"</formula>
    </cfRule>
  </conditionalFormatting>
  <conditionalFormatting sqref="AO7:AO8 AO11 G7:AK11 AO13:AO14 AO19:AO20 AO25:AO26 AO31:AO32 AO37:AO38 AO43:AO44 AO49:AO50 AO55:AO56 AO61:AO62 AO67:AO68 AO73:AO74 AO79:AO80 AO17 AO23 AO29 AO35 AO41 AO47 AO53 AO59 AO65 AO71 AO77 AO83">
    <cfRule type="expression" dxfId="83" priority="159">
      <formula>G$6="祝"</formula>
    </cfRule>
    <cfRule type="expression" dxfId="82" priority="160">
      <formula>G$6="日"</formula>
    </cfRule>
  </conditionalFormatting>
  <conditionalFormatting sqref="G13:AK17">
    <cfRule type="expression" dxfId="81" priority="156">
      <formula>G$12="祝"</formula>
    </cfRule>
    <cfRule type="expression" dxfId="80" priority="157">
      <formula>G$12="日"</formula>
    </cfRule>
    <cfRule type="expression" dxfId="79" priority="158">
      <formula>G$12="土"</formula>
    </cfRule>
  </conditionalFormatting>
  <conditionalFormatting sqref="G20:AK23 H19:AK19">
    <cfRule type="expression" dxfId="78" priority="153">
      <formula>G$18="祝"</formula>
    </cfRule>
    <cfRule type="expression" dxfId="77" priority="154">
      <formula>G$18="日"</formula>
    </cfRule>
    <cfRule type="expression" dxfId="76" priority="155">
      <formula>G$18="土"</formula>
    </cfRule>
  </conditionalFormatting>
  <conditionalFormatting sqref="G27:AK29 I25:AK25 J26:AK26">
    <cfRule type="expression" dxfId="75" priority="150">
      <formula>G$24="祝"</formula>
    </cfRule>
    <cfRule type="expression" dxfId="74" priority="151">
      <formula>G$24="日"</formula>
    </cfRule>
    <cfRule type="expression" dxfId="73" priority="152">
      <formula>G$24="土"</formula>
    </cfRule>
  </conditionalFormatting>
  <conditionalFormatting sqref="G31:AK35">
    <cfRule type="expression" dxfId="72" priority="147">
      <formula>G$30="祝"</formula>
    </cfRule>
    <cfRule type="expression" dxfId="71" priority="148">
      <formula>G$30="日"</formula>
    </cfRule>
    <cfRule type="expression" dxfId="70" priority="149">
      <formula>G$30="土"</formula>
    </cfRule>
  </conditionalFormatting>
  <conditionalFormatting sqref="G37:AK41">
    <cfRule type="expression" dxfId="69" priority="144">
      <formula>G$36="祝"</formula>
    </cfRule>
    <cfRule type="expression" dxfId="68" priority="145">
      <formula>G$36="日"</formula>
    </cfRule>
    <cfRule type="expression" dxfId="67" priority="146">
      <formula>G$36="土"</formula>
    </cfRule>
  </conditionalFormatting>
  <conditionalFormatting sqref="G43:AK47">
    <cfRule type="expression" dxfId="66" priority="141">
      <formula>G$42="祝"</formula>
    </cfRule>
    <cfRule type="expression" dxfId="65" priority="142">
      <formula>G$42="日"</formula>
    </cfRule>
    <cfRule type="expression" dxfId="64" priority="143">
      <formula>G$42="土"</formula>
    </cfRule>
  </conditionalFormatting>
  <conditionalFormatting sqref="G49:AK53">
    <cfRule type="expression" dxfId="63" priority="138">
      <formula>G$48="祝"</formula>
    </cfRule>
    <cfRule type="expression" dxfId="62" priority="139">
      <formula>G$48="日"</formula>
    </cfRule>
    <cfRule type="expression" dxfId="61" priority="140">
      <formula>G$48="土"</formula>
    </cfRule>
  </conditionalFormatting>
  <conditionalFormatting sqref="G55:AK59">
    <cfRule type="expression" dxfId="60" priority="135">
      <formula>G$54="祝"</formula>
    </cfRule>
    <cfRule type="expression" dxfId="59" priority="136">
      <formula>G$54="日"</formula>
    </cfRule>
    <cfRule type="expression" dxfId="58" priority="137">
      <formula>G$54="土"</formula>
    </cfRule>
  </conditionalFormatting>
  <conditionalFormatting sqref="G61:AK65">
    <cfRule type="expression" dxfId="57" priority="132">
      <formula>G$60="祝"</formula>
    </cfRule>
    <cfRule type="expression" dxfId="56" priority="133">
      <formula>G$60="日"</formula>
    </cfRule>
    <cfRule type="expression" dxfId="55" priority="134">
      <formula>G$60="土"</formula>
    </cfRule>
  </conditionalFormatting>
  <conditionalFormatting sqref="G67:AK71">
    <cfRule type="expression" dxfId="54" priority="129">
      <formula>G$66="祝"</formula>
    </cfRule>
    <cfRule type="expression" dxfId="53" priority="130">
      <formula>G$66="日"</formula>
    </cfRule>
    <cfRule type="expression" dxfId="52" priority="131">
      <formula>G$66="土"</formula>
    </cfRule>
  </conditionalFormatting>
  <conditionalFormatting sqref="G73:AK77">
    <cfRule type="expression" dxfId="51" priority="126">
      <formula>G$72="祝"</formula>
    </cfRule>
    <cfRule type="expression" dxfId="50" priority="127">
      <formula>G$72="日"</formula>
    </cfRule>
    <cfRule type="expression" dxfId="49" priority="128">
      <formula>G$72="土"</formula>
    </cfRule>
  </conditionalFormatting>
  <conditionalFormatting sqref="G79:AK83">
    <cfRule type="expression" dxfId="48" priority="123">
      <formula>G$78="祝"</formula>
    </cfRule>
    <cfRule type="expression" dxfId="47" priority="124">
      <formula>G$78="日"</formula>
    </cfRule>
    <cfRule type="expression" dxfId="46" priority="125">
      <formula>G$78="土"</formula>
    </cfRule>
  </conditionalFormatting>
  <conditionalFormatting sqref="AA87 AA85">
    <cfRule type="expression" dxfId="45" priority="118">
      <formula>$Z$85="ＮＧ"</formula>
    </cfRule>
  </conditionalFormatting>
  <conditionalFormatting sqref="AA91">
    <cfRule type="expression" dxfId="44" priority="164">
      <formula>$Z$87="ＮＧ"</formula>
    </cfRule>
  </conditionalFormatting>
  <conditionalFormatting sqref="U87">
    <cfRule type="expression" dxfId="43" priority="116">
      <formula>$U$87="ＮＧ"</formula>
    </cfRule>
  </conditionalFormatting>
  <conditionalFormatting sqref="AG85">
    <cfRule type="expression" dxfId="42" priority="114" stopIfTrue="1">
      <formula>$AG$85="NG"</formula>
    </cfRule>
    <cfRule type="expression" dxfId="41" priority="115">
      <formula>$AG$85="NG"</formula>
    </cfRule>
  </conditionalFormatting>
  <conditionalFormatting sqref="AH85">
    <cfRule type="expression" dxfId="40" priority="113">
      <formula>AG85="NG"</formula>
    </cfRule>
  </conditionalFormatting>
  <conditionalFormatting sqref="AF85">
    <cfRule type="expression" dxfId="39" priority="112">
      <formula>AG85="NG"</formula>
    </cfRule>
  </conditionalFormatting>
  <conditionalFormatting sqref="AF86">
    <cfRule type="expression" dxfId="38" priority="109">
      <formula>AG86="NG"</formula>
    </cfRule>
  </conditionalFormatting>
  <conditionalFormatting sqref="AG85:AG87">
    <cfRule type="containsText" dxfId="37" priority="106" operator="containsText" text="NG">
      <formula>NOT(ISERROR(SEARCH("NG",AG85)))</formula>
    </cfRule>
  </conditionalFormatting>
  <conditionalFormatting sqref="AF86:AG86">
    <cfRule type="expression" dxfId="36" priority="105">
      <formula>$AF$86="3"</formula>
    </cfRule>
  </conditionalFormatting>
  <conditionalFormatting sqref="AQ8 AQ14 AQ20 AQ26 AQ32 AQ38 AQ44 AQ50 AQ56 AQ62 AQ68 AQ74 AQ80">
    <cfRule type="expression" dxfId="35" priority="79">
      <formula>AQ$12="祝"</formula>
    </cfRule>
    <cfRule type="expression" dxfId="34" priority="80">
      <formula>AQ$12="日"</formula>
    </cfRule>
    <cfRule type="expression" dxfId="33" priority="81">
      <formula>AQ$12="土"</formula>
    </cfRule>
  </conditionalFormatting>
  <conditionalFormatting sqref="AO9:AO10 AO15:AO16 AO21:AO22 AO27:AO28 AO33:AO34 AO39:AO40 AO45:AO46 AO51:AO52 AO57:AO58 AO63:AO64 AO69:AO70 AO75:AO76 AO81:AO82">
    <cfRule type="expression" dxfId="32" priority="91">
      <formula>AO$12="祝"</formula>
    </cfRule>
    <cfRule type="expression" dxfId="31" priority="92">
      <formula>AO$12="日"</formula>
    </cfRule>
    <cfRule type="expression" dxfId="30" priority="93">
      <formula>AO$12="土"</formula>
    </cfRule>
  </conditionalFormatting>
  <conditionalFormatting sqref="AQ7 AQ13 AQ19 AQ25 AQ31 AQ37 AQ43 AQ49 AQ55 AQ61 AQ67 AQ73 AQ79">
    <cfRule type="expression" dxfId="29" priority="82">
      <formula>AQ$12="祝"</formula>
    </cfRule>
    <cfRule type="expression" dxfId="28" priority="83">
      <formula>AQ$12="日"</formula>
    </cfRule>
    <cfRule type="expression" dxfId="27" priority="84">
      <formula>AQ$12="土"</formula>
    </cfRule>
  </conditionalFormatting>
  <conditionalFormatting sqref="H25:H26">
    <cfRule type="expression" dxfId="26" priority="76">
      <formula>H$30="祝"</formula>
    </cfRule>
    <cfRule type="expression" dxfId="25" priority="77">
      <formula>H$30="日"</formula>
    </cfRule>
    <cfRule type="expression" dxfId="24" priority="78">
      <formula>H$30="土"</formula>
    </cfRule>
  </conditionalFormatting>
  <conditionalFormatting sqref="I26">
    <cfRule type="expression" dxfId="23" priority="73">
      <formula>I$30="祝"</formula>
    </cfRule>
    <cfRule type="expression" dxfId="22" priority="74">
      <formula>I$30="日"</formula>
    </cfRule>
    <cfRule type="expression" dxfId="21" priority="75">
      <formula>I$30="土"</formula>
    </cfRule>
  </conditionalFormatting>
  <conditionalFormatting sqref="G19">
    <cfRule type="expression" dxfId="20" priority="70">
      <formula>G$24="祝"</formula>
    </cfRule>
    <cfRule type="expression" dxfId="19" priority="71">
      <formula>G$24="日"</formula>
    </cfRule>
    <cfRule type="expression" dxfId="18" priority="72">
      <formula>G$24="土"</formula>
    </cfRule>
  </conditionalFormatting>
  <conditionalFormatting sqref="G25:G26">
    <cfRule type="expression" dxfId="17" priority="67">
      <formula>G$30="祝"</formula>
    </cfRule>
    <cfRule type="expression" dxfId="16" priority="68">
      <formula>G$30="日"</formula>
    </cfRule>
    <cfRule type="expression" dxfId="15" priority="69">
      <formula>G$30="土"</formula>
    </cfRule>
  </conditionalFormatting>
  <conditionalFormatting sqref="AR9:AT9 AR15:AT15 AR21:AT21 AR27:AT27 AR33:AT33 AR39:AT39 AR45:AT45 AR51:AT51 AR57:AT57 AR63:AT63 AR69:AT69 AR75:AT75 AR81:AT81">
    <cfRule type="expression" dxfId="14" priority="1">
      <formula>AR$12="祝"</formula>
    </cfRule>
    <cfRule type="expression" dxfId="13" priority="2">
      <formula>AR$12="日"</formula>
    </cfRule>
    <cfRule type="expression" dxfId="12" priority="3">
      <formula>AR$12="土"</formula>
    </cfRule>
  </conditionalFormatting>
  <conditionalFormatting sqref="AP9:AP10 AP15:AP16 AP21:AP22 AP27:AP28 AP33:AP34 AP39:AP40 AP45:AP46 AP51:AP52 AP57:AP58 AP63:AP64 AP69:AP70 AP75:AP76 AP81:AP82">
    <cfRule type="expression" dxfId="11" priority="40">
      <formula>AP$12="祝"</formula>
    </cfRule>
    <cfRule type="expression" dxfId="10" priority="41">
      <formula>AP$12="日"</formula>
    </cfRule>
    <cfRule type="expression" dxfId="9" priority="42">
      <formula>AP$12="土"</formula>
    </cfRule>
  </conditionalFormatting>
  <conditionalFormatting sqref="AQ9 AQ15 AQ21 AQ27 AQ33 AQ39 AQ45 AQ51 AQ57 AQ63 AQ69 AQ75 AQ81">
    <cfRule type="expression" dxfId="8" priority="4">
      <formula>AQ$12="祝"</formula>
    </cfRule>
    <cfRule type="expression" dxfId="7" priority="5">
      <formula>AQ$12="日"</formula>
    </cfRule>
    <cfRule type="expression" dxfId="6" priority="6">
      <formula>AQ$12="土"</formula>
    </cfRule>
  </conditionalFormatting>
  <conditionalFormatting sqref="AG86">
    <cfRule type="containsText" dxfId="5" priority="165" operator="containsText" text="OK">
      <formula>NOT(ISERROR(SEARCH("OK",AG86)))</formula>
    </cfRule>
    <cfRule type="expression" dxfId="4" priority="166">
      <formula>$AD$86="夏期休暇"</formula>
    </cfRule>
    <cfRule type="expression" priority="167">
      <formula>AD86=夏期休暇</formula>
    </cfRule>
    <cfRule type="expression" dxfId="3" priority="168">
      <formula>$AD$86="夏期休暇"</formula>
    </cfRule>
    <cfRule type="containsText" dxfId="2" priority="169" operator="containsText" text="NG">
      <formula>NOT(ISERROR(SEARCH("NG",AG86)))</formula>
    </cfRule>
    <cfRule type="expression" dxfId="1" priority="170" stopIfTrue="1">
      <formula>$AG$85="NG"</formula>
    </cfRule>
    <cfRule type="expression" dxfId="0" priority="171">
      <formula>$AG$85="NG"</formula>
    </cfRule>
  </conditionalFormatting>
  <dataValidations count="1">
    <dataValidation type="list" allowBlank="1" showInputMessage="1" showErrorMessage="1" sqref="AO11 AO17 AO41 AO29 AO35 AO59 AO47 AO53 AO65 AO71 AO77 AO23 AO83" xr:uid="{00000000-0002-0000-0200-000000000000}">
      <formula1>$AO$3:$AO$4</formula1>
    </dataValidation>
  </dataValidations>
  <pageMargins left="0.23622047244094491" right="0.23622047244094491" top="0.35433070866141736" bottom="0" header="0.31496062992125984" footer="0.31496062992125984"/>
  <pageSetup paperSize="9" scale="54" orientation="landscape" r:id="rId1"/>
  <rowBreaks count="1" manualBreakCount="1">
    <brk id="84" max="36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00000000-0002-0000-0200-000001000000}">
          <x14:formula1>
            <xm:f>リスト!$A$2:$A$3</xm:f>
          </x14:formula1>
          <xm:sqref>G16</xm:sqref>
        </x14:dataValidation>
        <x14:dataValidation type="list" showInputMessage="1" showErrorMessage="1" xr:uid="{00000000-0002-0000-0200-000002000000}">
          <x14:formula1>
            <xm:f>リスト!$A$2:$A$7</xm:f>
          </x14:formula1>
          <xm:sqref>G76:AK76 H16:AK16 G22:AK22 G28:AK28 G34:AK34 G40:AK40 G46:AK46 G52:AK52 G58:AK58 G64:AH64 G70:AK70 G10:AK10 G82:AK82</xm:sqref>
        </x14:dataValidation>
        <x14:dataValidation type="list" showInputMessage="1" showErrorMessage="1" xr:uid="{00000000-0002-0000-0200-000003000000}">
          <x14:formula1>
            <xm:f>リスト!$C$2:$C$6</xm:f>
          </x14:formula1>
          <xm:sqref>G33:AK33 G39:AK39 G45:AK45</xm:sqref>
        </x14:dataValidation>
        <x14:dataValidation type="list" showInputMessage="1" showErrorMessage="1" xr:uid="{00000000-0002-0000-0200-000004000000}">
          <x14:formula1>
            <xm:f>リスト!$B$2:$B$5</xm:f>
          </x14:formula1>
          <xm:sqref>G9:AK9 G57:AK57 G15:AK15 G21:AK21 G27:AK27 G51:AK51 G75:AK75 G81:AK81 J69:AK69 G63:AH63</xm:sqref>
        </x14:dataValidation>
        <x14:dataValidation type="list" showDropDown="1" showInputMessage="1" showErrorMessage="1" xr:uid="{00000000-0002-0000-0200-000005000000}">
          <x14:formula1>
            <xm:f>リスト!$B$2:$B$5</xm:f>
          </x14:formula1>
          <xm:sqref>G69:I69 AI63:AK63</xm:sqref>
        </x14:dataValidation>
        <x14:dataValidation type="list" allowBlank="1" showInputMessage="1" showErrorMessage="1" xr:uid="{00000000-0002-0000-0200-000006000000}">
          <x14:formula1>
            <xm:f>リスト!$D$2:$D$3</xm:f>
          </x14:formula1>
          <xm:sqref>G11:AK11 G17:AK17 G23:AK23 G29:AK29 G35:AK35 G41:AK41 G47:AK47 G53:AK53 G59:AK59 G65:AK65 G71:AK71 G77:AK77 G83:AK83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5"/>
  <sheetViews>
    <sheetView showGridLines="0" showZeros="0" tabSelected="1" zoomScaleNormal="100" zoomScaleSheetLayoutView="100" workbookViewId="0">
      <pane ySplit="15" topLeftCell="A16" activePane="bottomLeft" state="frozen"/>
      <selection activeCell="V18" sqref="V18"/>
      <selection pane="bottomLeft" activeCell="O17" sqref="O17"/>
    </sheetView>
  </sheetViews>
  <sheetFormatPr defaultRowHeight="13" x14ac:dyDescent="0.2"/>
  <cols>
    <col min="1" max="1" width="3.81640625" hidden="1" customWidth="1"/>
    <col min="2" max="2" width="3.81640625" customWidth="1"/>
    <col min="3" max="3" width="9.36328125" bestFit="1" customWidth="1"/>
    <col min="4" max="4" width="6.179687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customWidth="1"/>
    <col min="13" max="13" width="9.36328125" bestFit="1" customWidth="1"/>
    <col min="14" max="14" width="6.179687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 x14ac:dyDescent="0.2">
      <c r="C1" s="167" t="s">
        <v>159</v>
      </c>
      <c r="D1" s="161" t="e">
        <f>'実績調書(監督員用)'!M87</f>
        <v>#DIV/0!</v>
      </c>
      <c r="E1" s="162" t="e">
        <f>'実績調書(監督員用)'!P87</f>
        <v>#DIV/0!</v>
      </c>
      <c r="Q1" s="25" t="s">
        <v>160</v>
      </c>
      <c r="R1" s="168" t="str">
        <f>'実績調書(監督員用)'!M91</f>
        <v/>
      </c>
      <c r="S1" s="164" t="str">
        <f>'実績調書(監督員用)'!P91</f>
        <v/>
      </c>
      <c r="T1" s="164"/>
      <c r="U1" s="165"/>
    </row>
    <row r="2" spans="1:24" ht="13.25" x14ac:dyDescent="0.2">
      <c r="D2" s="160"/>
      <c r="E2" s="1"/>
      <c r="Q2" s="160"/>
    </row>
    <row r="3" spans="1:24" x14ac:dyDescent="0.2">
      <c r="C3" s="14" t="s">
        <v>19</v>
      </c>
      <c r="M3" s="14" t="s">
        <v>19</v>
      </c>
    </row>
    <row r="4" spans="1:24" ht="19" x14ac:dyDescent="0.2">
      <c r="C4" s="297" t="s">
        <v>30</v>
      </c>
      <c r="D4" s="297"/>
      <c r="E4" s="297"/>
      <c r="F4" s="297"/>
      <c r="G4" s="297"/>
      <c r="H4" s="297"/>
      <c r="I4" s="297"/>
      <c r="J4" s="297"/>
      <c r="K4" s="297"/>
      <c r="L4" s="6"/>
      <c r="M4" s="297" t="s">
        <v>32</v>
      </c>
      <c r="N4" s="297"/>
      <c r="O4" s="297"/>
      <c r="P4" s="297"/>
      <c r="Q4" s="297"/>
      <c r="R4" s="297"/>
      <c r="S4" s="297"/>
      <c r="T4" s="297"/>
      <c r="U4" s="297"/>
      <c r="V4" s="6"/>
      <c r="W4" s="6"/>
    </row>
    <row r="5" spans="1:24" ht="13.25" x14ac:dyDescent="0.2">
      <c r="C5" s="7"/>
      <c r="M5" s="7"/>
      <c r="X5" s="4"/>
    </row>
    <row r="6" spans="1:24" ht="13.5" customHeight="1" x14ac:dyDescent="0.2">
      <c r="C6" s="7"/>
      <c r="I6" s="382" t="str">
        <f>初期入力!$D$6</f>
        <v>○○建設株式会社</v>
      </c>
      <c r="J6" s="382"/>
      <c r="K6" s="382"/>
      <c r="M6" s="7"/>
      <c r="S6" s="382" t="str">
        <f>初期入力!$D$6</f>
        <v>○○建設株式会社</v>
      </c>
      <c r="T6" s="382"/>
      <c r="U6" s="382"/>
      <c r="X6" s="3" t="s">
        <v>12</v>
      </c>
    </row>
    <row r="7" spans="1:24" ht="13.5" customHeight="1" x14ac:dyDescent="0.2">
      <c r="C7" s="5"/>
      <c r="D7" s="382" t="str">
        <f>初期入力!$D$5</f>
        <v>経営体　○○地区　１工区</v>
      </c>
      <c r="E7" s="382"/>
      <c r="F7" s="382"/>
      <c r="I7" s="382"/>
      <c r="J7" s="382"/>
      <c r="K7" s="382"/>
      <c r="M7" s="5"/>
      <c r="N7" s="382" t="str">
        <f>初期入力!$D$5</f>
        <v>経営体　○○地区　１工区</v>
      </c>
      <c r="O7" s="382"/>
      <c r="P7" s="382"/>
      <c r="S7" s="382"/>
      <c r="T7" s="382"/>
      <c r="U7" s="382"/>
      <c r="X7" s="3" t="s">
        <v>38</v>
      </c>
    </row>
    <row r="8" spans="1:24" ht="14" x14ac:dyDescent="0.2">
      <c r="C8" s="9" t="s">
        <v>26</v>
      </c>
      <c r="D8" s="383"/>
      <c r="E8" s="383"/>
      <c r="F8" s="383"/>
      <c r="H8" s="10" t="s">
        <v>27</v>
      </c>
      <c r="I8" s="383"/>
      <c r="J8" s="383"/>
      <c r="K8" s="383"/>
      <c r="L8" s="33"/>
      <c r="M8" s="9" t="s">
        <v>26</v>
      </c>
      <c r="N8" s="383"/>
      <c r="O8" s="383"/>
      <c r="P8" s="383"/>
      <c r="R8" s="10" t="s">
        <v>27</v>
      </c>
      <c r="S8" s="383"/>
      <c r="T8" s="383"/>
      <c r="U8" s="383"/>
    </row>
    <row r="9" spans="1:24" x14ac:dyDescent="0.2">
      <c r="W9" s="138" t="s">
        <v>130</v>
      </c>
      <c r="X9" s="4"/>
    </row>
    <row r="10" spans="1:24" ht="14" x14ac:dyDescent="0.2">
      <c r="C10" s="5"/>
      <c r="H10" s="9" t="s">
        <v>28</v>
      </c>
      <c r="I10" s="384" t="str">
        <f>初期入力!$D$7</f>
        <v>○○　○○</v>
      </c>
      <c r="J10" s="384"/>
      <c r="K10" s="384"/>
      <c r="L10" s="33"/>
      <c r="M10" s="5"/>
      <c r="R10" s="9" t="s">
        <v>28</v>
      </c>
      <c r="S10" s="384" t="str">
        <f>初期入力!$D$7</f>
        <v>○○　○○</v>
      </c>
      <c r="T10" s="384"/>
      <c r="U10" s="384"/>
      <c r="W10" s="138" t="s">
        <v>16</v>
      </c>
      <c r="X10" s="3" t="s">
        <v>52</v>
      </c>
    </row>
    <row r="11" spans="1:24" x14ac:dyDescent="0.2">
      <c r="C11" s="5"/>
      <c r="M11" s="5"/>
      <c r="W11" s="139" t="s">
        <v>15</v>
      </c>
      <c r="X11" s="3" t="s">
        <v>97</v>
      </c>
    </row>
    <row r="12" spans="1:24" x14ac:dyDescent="0.2">
      <c r="C12" s="305" t="s">
        <v>46</v>
      </c>
      <c r="D12" s="305" t="s">
        <v>47</v>
      </c>
      <c r="E12" s="295" t="s">
        <v>20</v>
      </c>
      <c r="F12" s="296"/>
      <c r="G12" s="296" t="s">
        <v>21</v>
      </c>
      <c r="H12" s="296"/>
      <c r="I12" s="296"/>
      <c r="J12" s="296"/>
      <c r="K12" s="296"/>
      <c r="L12" s="45"/>
      <c r="M12" s="305" t="s">
        <v>46</v>
      </c>
      <c r="N12" s="305" t="s">
        <v>47</v>
      </c>
      <c r="O12" s="295" t="s">
        <v>20</v>
      </c>
      <c r="P12" s="296"/>
      <c r="Q12" s="296" t="s">
        <v>21</v>
      </c>
      <c r="R12" s="296"/>
      <c r="S12" s="296"/>
      <c r="T12" s="296"/>
      <c r="U12" s="296"/>
    </row>
    <row r="13" spans="1:24" x14ac:dyDescent="0.2">
      <c r="C13" s="306"/>
      <c r="D13" s="306"/>
      <c r="E13" s="295"/>
      <c r="F13" s="296"/>
      <c r="G13" s="296"/>
      <c r="H13" s="296"/>
      <c r="I13" s="296"/>
      <c r="J13" s="296"/>
      <c r="K13" s="296"/>
      <c r="L13" s="45"/>
      <c r="M13" s="306"/>
      <c r="N13" s="306"/>
      <c r="O13" s="295"/>
      <c r="P13" s="296"/>
      <c r="Q13" s="296"/>
      <c r="R13" s="296"/>
      <c r="S13" s="296"/>
      <c r="T13" s="296"/>
      <c r="U13" s="296"/>
    </row>
    <row r="14" spans="1:24" x14ac:dyDescent="0.2">
      <c r="C14" s="306"/>
      <c r="D14" s="306"/>
      <c r="E14" s="295" t="s">
        <v>22</v>
      </c>
      <c r="F14" s="296"/>
      <c r="G14" s="296" t="s">
        <v>29</v>
      </c>
      <c r="H14" s="296" t="s">
        <v>23</v>
      </c>
      <c r="I14" s="296"/>
      <c r="J14" s="296"/>
      <c r="K14" s="296" t="s">
        <v>24</v>
      </c>
      <c r="L14" s="45"/>
      <c r="M14" s="306"/>
      <c r="N14" s="306"/>
      <c r="O14" s="295" t="s">
        <v>22</v>
      </c>
      <c r="P14" s="296"/>
      <c r="Q14" s="296" t="s">
        <v>29</v>
      </c>
      <c r="R14" s="296" t="s">
        <v>23</v>
      </c>
      <c r="S14" s="296"/>
      <c r="T14" s="296"/>
      <c r="U14" s="296" t="s">
        <v>24</v>
      </c>
    </row>
    <row r="15" spans="1:24" x14ac:dyDescent="0.2">
      <c r="C15" s="307"/>
      <c r="D15" s="307"/>
      <c r="E15" s="295"/>
      <c r="F15" s="296"/>
      <c r="G15" s="296"/>
      <c r="H15" s="296"/>
      <c r="I15" s="296"/>
      <c r="J15" s="296"/>
      <c r="K15" s="296"/>
      <c r="L15" s="45"/>
      <c r="M15" s="307"/>
      <c r="N15" s="307"/>
      <c r="O15" s="295"/>
      <c r="P15" s="296"/>
      <c r="Q15" s="296"/>
      <c r="R15" s="296"/>
      <c r="S15" s="296"/>
      <c r="T15" s="296"/>
      <c r="U15" s="296"/>
    </row>
    <row r="16" spans="1:24" ht="46.5" customHeight="1" x14ac:dyDescent="0.2">
      <c r="A16">
        <v>61</v>
      </c>
      <c r="C16" s="12">
        <v>42795</v>
      </c>
      <c r="D16" s="13" t="str">
        <f>INDEX(ｶﾚﾝﾀﾞｰ!$C$5:$QQ$44,VLOOKUP(初期入力!$D$4,初期入力!$I$3:$K$24,3),A16)</f>
        <v>月</v>
      </c>
      <c r="E16" s="89"/>
      <c r="F16" s="28"/>
      <c r="G16" s="13"/>
      <c r="H16" s="308"/>
      <c r="I16" s="309"/>
      <c r="J16" s="15"/>
      <c r="K16" s="13"/>
      <c r="L16" s="45"/>
      <c r="M16" s="12">
        <f>C16</f>
        <v>42795</v>
      </c>
      <c r="N16" s="13" t="str">
        <f>D16</f>
        <v>月</v>
      </c>
      <c r="O16" s="27">
        <f>E16</f>
        <v>0</v>
      </c>
      <c r="P16" s="15">
        <f>F16</f>
        <v>0</v>
      </c>
      <c r="Q16" s="29"/>
      <c r="R16" s="380"/>
      <c r="S16" s="381"/>
      <c r="T16" s="28"/>
      <c r="U16" s="29"/>
    </row>
    <row r="17" spans="1:21" ht="46.5" customHeight="1" x14ac:dyDescent="0.2">
      <c r="A17">
        <v>62</v>
      </c>
      <c r="C17" s="12">
        <v>42796</v>
      </c>
      <c r="D17" s="13" t="str">
        <f>INDEX(ｶﾚﾝﾀﾞｰ!$C$5:$QQ$44,VLOOKUP(初期入力!$D$4,初期入力!$I$3:$K$24,3,0),A17)</f>
        <v>火</v>
      </c>
      <c r="E17" s="89"/>
      <c r="F17" s="28"/>
      <c r="G17" s="13"/>
      <c r="H17" s="308"/>
      <c r="I17" s="309"/>
      <c r="J17" s="15"/>
      <c r="K17" s="13"/>
      <c r="L17" s="45"/>
      <c r="M17" s="12">
        <f t="shared" ref="M17:M26" si="0">C17</f>
        <v>42796</v>
      </c>
      <c r="N17" s="13" t="str">
        <f t="shared" ref="N17:N26" si="1">D17</f>
        <v>火</v>
      </c>
      <c r="O17" s="27">
        <f t="shared" ref="O17:O26" si="2">E17</f>
        <v>0</v>
      </c>
      <c r="P17" s="15">
        <f t="shared" ref="P17:P26" si="3">F17</f>
        <v>0</v>
      </c>
      <c r="Q17" s="29"/>
      <c r="R17" s="380"/>
      <c r="S17" s="381"/>
      <c r="T17" s="28"/>
      <c r="U17" s="29"/>
    </row>
    <row r="18" spans="1:21" ht="46.5" customHeight="1" x14ac:dyDescent="0.2">
      <c r="A18">
        <v>63</v>
      </c>
      <c r="C18" s="12">
        <v>42797</v>
      </c>
      <c r="D18" s="13" t="str">
        <f>INDEX(ｶﾚﾝﾀﾞｰ!$C$5:$QQ$44,VLOOKUP(初期入力!$D$4,初期入力!$I$3:$K$24,3,0),A18)</f>
        <v>水</v>
      </c>
      <c r="E18" s="89"/>
      <c r="F18" s="28"/>
      <c r="G18" s="11"/>
      <c r="H18" s="308"/>
      <c r="I18" s="309"/>
      <c r="J18" s="15"/>
      <c r="K18" s="13"/>
      <c r="L18" s="45"/>
      <c r="M18" s="12">
        <f t="shared" si="0"/>
        <v>42797</v>
      </c>
      <c r="N18" s="13" t="str">
        <f t="shared" si="1"/>
        <v>水</v>
      </c>
      <c r="O18" s="27">
        <f t="shared" si="2"/>
        <v>0</v>
      </c>
      <c r="P18" s="15">
        <f t="shared" si="3"/>
        <v>0</v>
      </c>
      <c r="Q18" s="29"/>
      <c r="R18" s="380"/>
      <c r="S18" s="381"/>
      <c r="T18" s="28"/>
      <c r="U18" s="29"/>
    </row>
    <row r="19" spans="1:21" ht="46.5" customHeight="1" x14ac:dyDescent="0.2">
      <c r="A19">
        <v>64</v>
      </c>
      <c r="C19" s="12">
        <v>42798</v>
      </c>
      <c r="D19" s="13" t="str">
        <f>INDEX(ｶﾚﾝﾀﾞｰ!$C$5:$QQ$44,VLOOKUP(初期入力!$D$4,初期入力!$I$3:$K$24,3,0),A19)</f>
        <v>木</v>
      </c>
      <c r="E19" s="89"/>
      <c r="F19" s="28"/>
      <c r="G19" s="11"/>
      <c r="H19" s="308"/>
      <c r="I19" s="309"/>
      <c r="J19" s="15"/>
      <c r="K19" s="13"/>
      <c r="L19" s="45"/>
      <c r="M19" s="12">
        <f t="shared" si="0"/>
        <v>42798</v>
      </c>
      <c r="N19" s="13" t="str">
        <f t="shared" si="1"/>
        <v>木</v>
      </c>
      <c r="O19" s="27">
        <f t="shared" si="2"/>
        <v>0</v>
      </c>
      <c r="P19" s="15">
        <f t="shared" si="3"/>
        <v>0</v>
      </c>
      <c r="Q19" s="29"/>
      <c r="R19" s="380"/>
      <c r="S19" s="381"/>
      <c r="T19" s="28"/>
      <c r="U19" s="29"/>
    </row>
    <row r="20" spans="1:21" ht="46.5" customHeight="1" x14ac:dyDescent="0.2">
      <c r="A20">
        <v>65</v>
      </c>
      <c r="C20" s="12">
        <v>42799</v>
      </c>
      <c r="D20" s="13" t="str">
        <f>INDEX(ｶﾚﾝﾀﾞｰ!$C$5:$QQ$44,VLOOKUP(初期入力!$D$4,初期入力!$I$3:$K$24,3,0),A20)</f>
        <v>金</v>
      </c>
      <c r="E20" s="89"/>
      <c r="F20" s="28"/>
      <c r="G20" s="13"/>
      <c r="H20" s="308"/>
      <c r="I20" s="309"/>
      <c r="J20" s="15"/>
      <c r="K20" s="13"/>
      <c r="L20" s="45"/>
      <c r="M20" s="12">
        <f t="shared" si="0"/>
        <v>42799</v>
      </c>
      <c r="N20" s="13" t="str">
        <f t="shared" si="1"/>
        <v>金</v>
      </c>
      <c r="O20" s="27">
        <f t="shared" si="2"/>
        <v>0</v>
      </c>
      <c r="P20" s="15">
        <f t="shared" si="3"/>
        <v>0</v>
      </c>
      <c r="Q20" s="29"/>
      <c r="R20" s="380"/>
      <c r="S20" s="381"/>
      <c r="T20" s="28"/>
      <c r="U20" s="29"/>
    </row>
    <row r="21" spans="1:21" ht="46.5" customHeight="1" x14ac:dyDescent="0.2">
      <c r="A21">
        <v>66</v>
      </c>
      <c r="C21" s="12">
        <v>42800</v>
      </c>
      <c r="D21" s="13" t="str">
        <f>INDEX(ｶﾚﾝﾀﾞｰ!$C$5:$QQ$44,VLOOKUP(初期入力!$D$4,初期入力!$I$3:$K$24,3,0),A21)</f>
        <v>土</v>
      </c>
      <c r="E21" s="89"/>
      <c r="F21" s="28"/>
      <c r="G21" s="13"/>
      <c r="H21" s="308"/>
      <c r="I21" s="309"/>
      <c r="J21" s="15"/>
      <c r="K21" s="13"/>
      <c r="L21" s="45"/>
      <c r="M21" s="12">
        <f t="shared" si="0"/>
        <v>42800</v>
      </c>
      <c r="N21" s="13" t="str">
        <f t="shared" si="1"/>
        <v>土</v>
      </c>
      <c r="O21" s="27">
        <f t="shared" si="2"/>
        <v>0</v>
      </c>
      <c r="P21" s="15">
        <f t="shared" si="3"/>
        <v>0</v>
      </c>
      <c r="Q21" s="29"/>
      <c r="R21" s="380"/>
      <c r="S21" s="381"/>
      <c r="T21" s="28"/>
      <c r="U21" s="29"/>
    </row>
    <row r="22" spans="1:21" ht="46.5" customHeight="1" x14ac:dyDescent="0.2">
      <c r="A22">
        <v>67</v>
      </c>
      <c r="C22" s="12">
        <v>42801</v>
      </c>
      <c r="D22" s="13" t="str">
        <f>INDEX(ｶﾚﾝﾀﾞｰ!$C$5:$QQ$44,VLOOKUP(初期入力!$D$4,初期入力!$I$3:$K$24,3,0),A22)</f>
        <v>日</v>
      </c>
      <c r="E22" s="89"/>
      <c r="F22" s="28"/>
      <c r="G22" s="13"/>
      <c r="H22" s="308"/>
      <c r="I22" s="309"/>
      <c r="J22" s="15"/>
      <c r="K22" s="13"/>
      <c r="L22" s="45"/>
      <c r="M22" s="12">
        <f t="shared" si="0"/>
        <v>42801</v>
      </c>
      <c r="N22" s="13" t="str">
        <f t="shared" si="1"/>
        <v>日</v>
      </c>
      <c r="O22" s="27">
        <f t="shared" si="2"/>
        <v>0</v>
      </c>
      <c r="P22" s="15">
        <f t="shared" si="3"/>
        <v>0</v>
      </c>
      <c r="Q22" s="29"/>
      <c r="R22" s="380"/>
      <c r="S22" s="381"/>
      <c r="T22" s="28"/>
      <c r="U22" s="29"/>
    </row>
    <row r="23" spans="1:21" ht="46.5" customHeight="1" x14ac:dyDescent="0.2">
      <c r="A23">
        <v>68</v>
      </c>
      <c r="C23" s="12">
        <v>42802</v>
      </c>
      <c r="D23" s="13" t="str">
        <f>INDEX(ｶﾚﾝﾀﾞｰ!$C$5:$QQ$44,VLOOKUP(初期入力!$D$4,初期入力!$I$3:$K$24,3,0),A23)</f>
        <v>月</v>
      </c>
      <c r="E23" s="89"/>
      <c r="F23" s="28"/>
      <c r="G23" s="13"/>
      <c r="H23" s="308"/>
      <c r="I23" s="309"/>
      <c r="J23" s="15"/>
      <c r="K23" s="13"/>
      <c r="L23" s="45"/>
      <c r="M23" s="12">
        <f t="shared" si="0"/>
        <v>42802</v>
      </c>
      <c r="N23" s="13" t="str">
        <f t="shared" si="1"/>
        <v>月</v>
      </c>
      <c r="O23" s="27">
        <f t="shared" si="2"/>
        <v>0</v>
      </c>
      <c r="P23" s="15">
        <f t="shared" si="3"/>
        <v>0</v>
      </c>
      <c r="Q23" s="29"/>
      <c r="R23" s="380"/>
      <c r="S23" s="381"/>
      <c r="T23" s="28"/>
      <c r="U23" s="29"/>
    </row>
    <row r="24" spans="1:21" ht="46.5" customHeight="1" x14ac:dyDescent="0.2">
      <c r="A24">
        <v>69</v>
      </c>
      <c r="C24" s="12">
        <v>42803</v>
      </c>
      <c r="D24" s="13" t="str">
        <f>INDEX(ｶﾚﾝﾀﾞｰ!$C$5:$QQ$44,VLOOKUP(初期入力!$D$4,初期入力!$I$3:$K$24,3,0),A24)</f>
        <v>火</v>
      </c>
      <c r="E24" s="89"/>
      <c r="F24" s="28"/>
      <c r="G24" s="13"/>
      <c r="H24" s="308"/>
      <c r="I24" s="309"/>
      <c r="J24" s="15"/>
      <c r="K24" s="13"/>
      <c r="L24" s="45"/>
      <c r="M24" s="12">
        <f t="shared" si="0"/>
        <v>42803</v>
      </c>
      <c r="N24" s="13" t="str">
        <f t="shared" si="1"/>
        <v>火</v>
      </c>
      <c r="O24" s="27">
        <f t="shared" si="2"/>
        <v>0</v>
      </c>
      <c r="P24" s="15">
        <f t="shared" si="3"/>
        <v>0</v>
      </c>
      <c r="Q24" s="29"/>
      <c r="R24" s="380"/>
      <c r="S24" s="381"/>
      <c r="T24" s="28"/>
      <c r="U24" s="29"/>
    </row>
    <row r="25" spans="1:21" ht="46.5" customHeight="1" x14ac:dyDescent="0.2">
      <c r="A25">
        <v>70</v>
      </c>
      <c r="C25" s="12">
        <v>42804</v>
      </c>
      <c r="D25" s="13" t="str">
        <f>INDEX(ｶﾚﾝﾀﾞｰ!$C$5:$QQ$44,VLOOKUP(初期入力!$D$4,初期入力!$I$3:$K$24,3,0),A25)</f>
        <v>水</v>
      </c>
      <c r="E25" s="89"/>
      <c r="F25" s="28"/>
      <c r="G25" s="13"/>
      <c r="H25" s="308"/>
      <c r="I25" s="309"/>
      <c r="J25" s="15"/>
      <c r="K25" s="13"/>
      <c r="L25" s="45"/>
      <c r="M25" s="12">
        <f t="shared" si="0"/>
        <v>42804</v>
      </c>
      <c r="N25" s="13" t="str">
        <f t="shared" si="1"/>
        <v>水</v>
      </c>
      <c r="O25" s="27">
        <f t="shared" si="2"/>
        <v>0</v>
      </c>
      <c r="P25" s="15">
        <f t="shared" si="3"/>
        <v>0</v>
      </c>
      <c r="Q25" s="29"/>
      <c r="R25" s="380"/>
      <c r="S25" s="381"/>
      <c r="T25" s="28"/>
      <c r="U25" s="29"/>
    </row>
    <row r="26" spans="1:21" ht="46.5" customHeight="1" x14ac:dyDescent="0.2">
      <c r="C26" s="11"/>
      <c r="D26" s="13"/>
      <c r="E26" s="89"/>
      <c r="F26" s="28"/>
      <c r="G26" s="13"/>
      <c r="H26" s="308"/>
      <c r="I26" s="309"/>
      <c r="J26" s="15"/>
      <c r="K26" s="13"/>
      <c r="L26" s="45"/>
      <c r="M26" s="12">
        <f t="shared" si="0"/>
        <v>0</v>
      </c>
      <c r="N26" s="13">
        <f t="shared" si="1"/>
        <v>0</v>
      </c>
      <c r="O26" s="27">
        <f t="shared" si="2"/>
        <v>0</v>
      </c>
      <c r="P26" s="15">
        <f t="shared" si="3"/>
        <v>0</v>
      </c>
      <c r="Q26" s="29"/>
      <c r="R26" s="380"/>
      <c r="S26" s="381"/>
      <c r="T26" s="28"/>
      <c r="U26" s="29"/>
    </row>
    <row r="27" spans="1:21" ht="25.5" customHeight="1" x14ac:dyDescent="0.2">
      <c r="C27" s="140" t="s">
        <v>131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 t="s">
        <v>131</v>
      </c>
      <c r="N27" s="140"/>
      <c r="O27" s="140"/>
      <c r="P27" s="140"/>
      <c r="Q27" s="140"/>
      <c r="R27" s="140"/>
      <c r="S27" s="140"/>
      <c r="T27" s="140"/>
      <c r="U27" s="140"/>
    </row>
    <row r="28" spans="1:21" ht="13.25" x14ac:dyDescent="0.2">
      <c r="C28" s="14"/>
      <c r="M28" s="14"/>
    </row>
    <row r="29" spans="1:21" ht="14" x14ac:dyDescent="0.2">
      <c r="C29" s="9" t="s">
        <v>25</v>
      </c>
      <c r="M29" s="9" t="s">
        <v>25</v>
      </c>
    </row>
    <row r="30" spans="1:21" ht="22.5" customHeight="1" x14ac:dyDescent="0.2">
      <c r="C30" s="43"/>
      <c r="D30" s="34"/>
      <c r="E30" s="34"/>
      <c r="F30" s="34"/>
      <c r="G30" s="34"/>
      <c r="H30" s="34"/>
      <c r="I30" s="34"/>
      <c r="J30" s="34"/>
      <c r="K30" s="34"/>
      <c r="L30" s="46"/>
      <c r="M30" s="43"/>
      <c r="N30" s="34"/>
      <c r="O30" s="34"/>
      <c r="P30" s="34"/>
      <c r="Q30" s="34"/>
      <c r="R30" s="34"/>
      <c r="S30" s="34"/>
      <c r="T30" s="34"/>
      <c r="U30" s="34"/>
    </row>
    <row r="31" spans="1:21" ht="22.5" customHeight="1" x14ac:dyDescent="0.2">
      <c r="C31" s="44"/>
      <c r="D31" s="35"/>
      <c r="E31" s="35"/>
      <c r="F31" s="35"/>
      <c r="G31" s="35"/>
      <c r="H31" s="35"/>
      <c r="I31" s="35"/>
      <c r="J31" s="35"/>
      <c r="K31" s="35"/>
      <c r="L31" s="46"/>
      <c r="M31" s="44"/>
      <c r="N31" s="35"/>
      <c r="O31" s="35"/>
      <c r="P31" s="35"/>
      <c r="Q31" s="35"/>
      <c r="R31" s="35"/>
      <c r="S31" s="35"/>
      <c r="T31" s="35"/>
      <c r="U31" s="35"/>
    </row>
    <row r="32" spans="1:21" ht="22.5" customHeight="1" x14ac:dyDescent="0.2">
      <c r="C32" s="44"/>
      <c r="D32" s="35"/>
      <c r="E32" s="35"/>
      <c r="F32" s="35"/>
      <c r="G32" s="35"/>
      <c r="H32" s="35"/>
      <c r="I32" s="35"/>
      <c r="J32" s="35"/>
      <c r="K32" s="35"/>
      <c r="L32" s="46"/>
      <c r="M32" s="44"/>
      <c r="N32" s="35"/>
      <c r="O32" s="35"/>
      <c r="P32" s="35"/>
      <c r="Q32" s="35"/>
      <c r="R32" s="35"/>
      <c r="S32" s="35"/>
      <c r="T32" s="35"/>
      <c r="U32" s="35"/>
    </row>
    <row r="33" spans="1:21" ht="22.5" customHeight="1" x14ac:dyDescent="0.2">
      <c r="C33" s="44"/>
      <c r="D33" s="35"/>
      <c r="E33" s="35"/>
      <c r="F33" s="35"/>
      <c r="G33" s="35"/>
      <c r="H33" s="35"/>
      <c r="I33" s="35"/>
      <c r="J33" s="35"/>
      <c r="K33" s="35"/>
      <c r="L33" s="46"/>
      <c r="M33" s="44"/>
      <c r="N33" s="35"/>
      <c r="O33" s="35"/>
      <c r="P33" s="35"/>
      <c r="Q33" s="35"/>
      <c r="R33" s="35"/>
      <c r="S33" s="35"/>
      <c r="T33" s="35"/>
      <c r="U33" s="35"/>
    </row>
    <row r="34" spans="1:21" ht="11.25" customHeight="1" x14ac:dyDescent="0.2">
      <c r="C34" s="47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6"/>
      <c r="O34" s="46"/>
      <c r="P34" s="46"/>
      <c r="Q34" s="46"/>
      <c r="R34" s="46"/>
      <c r="S34" s="46"/>
      <c r="T34" s="46"/>
      <c r="U34" s="46"/>
    </row>
    <row r="35" spans="1:21" ht="11.25" customHeight="1" x14ac:dyDescent="0.2">
      <c r="C35" s="47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6"/>
      <c r="O35" s="46"/>
      <c r="P35" s="46"/>
      <c r="Q35" s="46"/>
      <c r="R35" s="46"/>
      <c r="S35" s="46"/>
      <c r="T35" s="46"/>
      <c r="U35" s="46"/>
    </row>
    <row r="36" spans="1:21" ht="46.5" customHeight="1" x14ac:dyDescent="0.2">
      <c r="A36">
        <v>71</v>
      </c>
      <c r="C36" s="12">
        <v>42805</v>
      </c>
      <c r="D36" s="13" t="str">
        <f>INDEX(ｶﾚﾝﾀﾞｰ!$C$5:$QQ$44,VLOOKUP(初期入力!$D$4,初期入力!$I$3:$K$24,3,0),A36)</f>
        <v>木</v>
      </c>
      <c r="E36" s="89"/>
      <c r="F36" s="28"/>
      <c r="G36" s="13"/>
      <c r="H36" s="308"/>
      <c r="I36" s="309"/>
      <c r="J36" s="15"/>
      <c r="K36" s="13"/>
      <c r="L36" s="45"/>
      <c r="M36" s="12">
        <f t="shared" ref="M36" si="4">C36</f>
        <v>42805</v>
      </c>
      <c r="N36" s="13" t="str">
        <f t="shared" ref="N36" si="5">D36</f>
        <v>木</v>
      </c>
      <c r="O36" s="27">
        <f>E36</f>
        <v>0</v>
      </c>
      <c r="P36" s="15">
        <f t="shared" ref="P36:P46" si="6">F36</f>
        <v>0</v>
      </c>
      <c r="Q36" s="29"/>
      <c r="R36" s="380"/>
      <c r="S36" s="381"/>
      <c r="T36" s="28"/>
      <c r="U36" s="29"/>
    </row>
    <row r="37" spans="1:21" ht="46.5" customHeight="1" x14ac:dyDescent="0.2">
      <c r="A37">
        <v>72</v>
      </c>
      <c r="C37" s="12">
        <v>42806</v>
      </c>
      <c r="D37" s="13" t="str">
        <f>INDEX(ｶﾚﾝﾀﾞｰ!$C$5:$QQ$44,VLOOKUP(初期入力!$D$4,初期入力!$I$3:$K$24,3,0),A37)</f>
        <v>金</v>
      </c>
      <c r="E37" s="89"/>
      <c r="F37" s="28"/>
      <c r="G37" s="13"/>
      <c r="H37" s="308"/>
      <c r="I37" s="309"/>
      <c r="J37" s="15"/>
      <c r="K37" s="13"/>
      <c r="L37" s="45"/>
      <c r="M37" s="12">
        <f t="shared" ref="M37:M46" si="7">C37</f>
        <v>42806</v>
      </c>
      <c r="N37" s="13" t="str">
        <f t="shared" ref="N37:N46" si="8">D37</f>
        <v>金</v>
      </c>
      <c r="O37" s="27">
        <f t="shared" ref="O37:O46" si="9">E37</f>
        <v>0</v>
      </c>
      <c r="P37" s="15">
        <f t="shared" si="6"/>
        <v>0</v>
      </c>
      <c r="Q37" s="29"/>
      <c r="R37" s="380"/>
      <c r="S37" s="381"/>
      <c r="T37" s="28"/>
      <c r="U37" s="29"/>
    </row>
    <row r="38" spans="1:21" ht="46.5" customHeight="1" x14ac:dyDescent="0.2">
      <c r="A38">
        <v>73</v>
      </c>
      <c r="C38" s="12">
        <v>42807</v>
      </c>
      <c r="D38" s="13" t="str">
        <f>INDEX(ｶﾚﾝﾀﾞｰ!$C$5:$QQ$44,VLOOKUP(初期入力!$D$4,初期入力!$I$3:$K$24,3,0),A38)</f>
        <v>土</v>
      </c>
      <c r="E38" s="89"/>
      <c r="F38" s="28"/>
      <c r="G38" s="11"/>
      <c r="H38" s="308"/>
      <c r="I38" s="309"/>
      <c r="J38" s="15"/>
      <c r="K38" s="13"/>
      <c r="L38" s="45"/>
      <c r="M38" s="12">
        <f t="shared" si="7"/>
        <v>42807</v>
      </c>
      <c r="N38" s="13" t="str">
        <f t="shared" si="8"/>
        <v>土</v>
      </c>
      <c r="O38" s="27">
        <f t="shared" si="9"/>
        <v>0</v>
      </c>
      <c r="P38" s="15">
        <f t="shared" si="6"/>
        <v>0</v>
      </c>
      <c r="Q38" s="29"/>
      <c r="R38" s="380"/>
      <c r="S38" s="381"/>
      <c r="T38" s="28"/>
      <c r="U38" s="29"/>
    </row>
    <row r="39" spans="1:21" ht="46.5" customHeight="1" x14ac:dyDescent="0.2">
      <c r="A39">
        <v>74</v>
      </c>
      <c r="C39" s="12">
        <v>42808</v>
      </c>
      <c r="D39" s="13" t="str">
        <f>INDEX(ｶﾚﾝﾀﾞｰ!$C$5:$QQ$44,VLOOKUP(初期入力!$D$4,初期入力!$I$3:$K$24,3,0),A39)</f>
        <v>日</v>
      </c>
      <c r="E39" s="89"/>
      <c r="F39" s="28"/>
      <c r="G39" s="11"/>
      <c r="H39" s="308"/>
      <c r="I39" s="309"/>
      <c r="J39" s="15"/>
      <c r="K39" s="13"/>
      <c r="L39" s="45"/>
      <c r="M39" s="12">
        <f t="shared" si="7"/>
        <v>42808</v>
      </c>
      <c r="N39" s="13" t="str">
        <f t="shared" si="8"/>
        <v>日</v>
      </c>
      <c r="O39" s="27">
        <f t="shared" si="9"/>
        <v>0</v>
      </c>
      <c r="P39" s="15">
        <f t="shared" si="6"/>
        <v>0</v>
      </c>
      <c r="Q39" s="29"/>
      <c r="R39" s="380"/>
      <c r="S39" s="381"/>
      <c r="T39" s="28"/>
      <c r="U39" s="29"/>
    </row>
    <row r="40" spans="1:21" ht="46.5" customHeight="1" x14ac:dyDescent="0.2">
      <c r="A40">
        <v>75</v>
      </c>
      <c r="C40" s="12">
        <v>42809</v>
      </c>
      <c r="D40" s="13" t="str">
        <f>INDEX(ｶﾚﾝﾀﾞｰ!$C$5:$QQ$44,VLOOKUP(初期入力!$D$4,初期入力!$I$3:$K$24,3,0),A40)</f>
        <v>月</v>
      </c>
      <c r="E40" s="89"/>
      <c r="F40" s="28"/>
      <c r="G40" s="13"/>
      <c r="H40" s="308"/>
      <c r="I40" s="309"/>
      <c r="J40" s="15"/>
      <c r="K40" s="13"/>
      <c r="L40" s="45"/>
      <c r="M40" s="12">
        <f t="shared" si="7"/>
        <v>42809</v>
      </c>
      <c r="N40" s="13" t="str">
        <f t="shared" si="8"/>
        <v>月</v>
      </c>
      <c r="O40" s="27">
        <f t="shared" si="9"/>
        <v>0</v>
      </c>
      <c r="P40" s="15">
        <f t="shared" si="6"/>
        <v>0</v>
      </c>
      <c r="Q40" s="29"/>
      <c r="R40" s="380"/>
      <c r="S40" s="381"/>
      <c r="T40" s="28"/>
      <c r="U40" s="29"/>
    </row>
    <row r="41" spans="1:21" ht="46.5" customHeight="1" x14ac:dyDescent="0.2">
      <c r="A41">
        <v>76</v>
      </c>
      <c r="C41" s="12">
        <v>42810</v>
      </c>
      <c r="D41" s="13" t="str">
        <f>INDEX(ｶﾚﾝﾀﾞｰ!$C$5:$QQ$44,VLOOKUP(初期入力!$D$4,初期入力!$I$3:$K$24,3,0),A41)</f>
        <v>火</v>
      </c>
      <c r="E41" s="89"/>
      <c r="F41" s="28"/>
      <c r="G41" s="13"/>
      <c r="H41" s="308"/>
      <c r="I41" s="309"/>
      <c r="J41" s="15"/>
      <c r="K41" s="13"/>
      <c r="L41" s="45"/>
      <c r="M41" s="12">
        <f t="shared" si="7"/>
        <v>42810</v>
      </c>
      <c r="N41" s="13" t="str">
        <f t="shared" si="8"/>
        <v>火</v>
      </c>
      <c r="O41" s="27">
        <f t="shared" si="9"/>
        <v>0</v>
      </c>
      <c r="P41" s="15">
        <f t="shared" si="6"/>
        <v>0</v>
      </c>
      <c r="Q41" s="29"/>
      <c r="R41" s="380"/>
      <c r="S41" s="381"/>
      <c r="T41" s="28"/>
      <c r="U41" s="29"/>
    </row>
    <row r="42" spans="1:21" ht="46.5" customHeight="1" x14ac:dyDescent="0.2">
      <c r="A42">
        <v>77</v>
      </c>
      <c r="C42" s="12">
        <v>42811</v>
      </c>
      <c r="D42" s="13" t="str">
        <f>INDEX(ｶﾚﾝﾀﾞｰ!$C$5:$QQ$44,VLOOKUP(初期入力!$D$4,初期入力!$I$3:$K$24,3,0),A42)</f>
        <v>水</v>
      </c>
      <c r="E42" s="89"/>
      <c r="F42" s="28"/>
      <c r="G42" s="13"/>
      <c r="H42" s="308"/>
      <c r="I42" s="309"/>
      <c r="J42" s="15"/>
      <c r="K42" s="13"/>
      <c r="L42" s="45"/>
      <c r="M42" s="12">
        <f t="shared" si="7"/>
        <v>42811</v>
      </c>
      <c r="N42" s="13" t="str">
        <f t="shared" si="8"/>
        <v>水</v>
      </c>
      <c r="O42" s="27">
        <f t="shared" si="9"/>
        <v>0</v>
      </c>
      <c r="P42" s="15">
        <f t="shared" si="6"/>
        <v>0</v>
      </c>
      <c r="Q42" s="29"/>
      <c r="R42" s="380"/>
      <c r="S42" s="381"/>
      <c r="T42" s="28"/>
      <c r="U42" s="29"/>
    </row>
    <row r="43" spans="1:21" ht="46.5" customHeight="1" x14ac:dyDescent="0.2">
      <c r="A43">
        <v>78</v>
      </c>
      <c r="C43" s="12">
        <v>42812</v>
      </c>
      <c r="D43" s="13" t="str">
        <f>INDEX(ｶﾚﾝﾀﾞｰ!$C$5:$QQ$44,VLOOKUP(初期入力!$D$4,初期入力!$I$3:$K$24,3,0),A43)</f>
        <v>木</v>
      </c>
      <c r="E43" s="89"/>
      <c r="F43" s="28"/>
      <c r="G43" s="13"/>
      <c r="H43" s="308"/>
      <c r="I43" s="309"/>
      <c r="J43" s="15"/>
      <c r="K43" s="13"/>
      <c r="L43" s="45"/>
      <c r="M43" s="12">
        <f t="shared" si="7"/>
        <v>42812</v>
      </c>
      <c r="N43" s="13" t="str">
        <f t="shared" si="8"/>
        <v>木</v>
      </c>
      <c r="O43" s="27">
        <f t="shared" si="9"/>
        <v>0</v>
      </c>
      <c r="P43" s="15">
        <f t="shared" si="6"/>
        <v>0</v>
      </c>
      <c r="Q43" s="29"/>
      <c r="R43" s="380"/>
      <c r="S43" s="381"/>
      <c r="T43" s="28"/>
      <c r="U43" s="29"/>
    </row>
    <row r="44" spans="1:21" ht="46.5" customHeight="1" x14ac:dyDescent="0.2">
      <c r="A44">
        <v>79</v>
      </c>
      <c r="C44" s="12">
        <v>42813</v>
      </c>
      <c r="D44" s="13" t="str">
        <f>INDEX(ｶﾚﾝﾀﾞｰ!$C$5:$QQ$44,VLOOKUP(初期入力!$D$4,初期入力!$I$3:$K$24,3,0),A44)</f>
        <v>金</v>
      </c>
      <c r="E44" s="89"/>
      <c r="F44" s="28"/>
      <c r="G44" s="13"/>
      <c r="H44" s="308"/>
      <c r="I44" s="309"/>
      <c r="J44" s="15"/>
      <c r="K44" s="13"/>
      <c r="L44" s="45"/>
      <c r="M44" s="12">
        <f t="shared" si="7"/>
        <v>42813</v>
      </c>
      <c r="N44" s="13" t="str">
        <f t="shared" si="8"/>
        <v>金</v>
      </c>
      <c r="O44" s="27">
        <f t="shared" si="9"/>
        <v>0</v>
      </c>
      <c r="P44" s="15">
        <f t="shared" si="6"/>
        <v>0</v>
      </c>
      <c r="Q44" s="29"/>
      <c r="R44" s="380"/>
      <c r="S44" s="381"/>
      <c r="T44" s="28"/>
      <c r="U44" s="29"/>
    </row>
    <row r="45" spans="1:21" ht="46.5" customHeight="1" x14ac:dyDescent="0.2">
      <c r="A45">
        <v>80</v>
      </c>
      <c r="C45" s="12">
        <v>42814</v>
      </c>
      <c r="D45" s="13" t="str">
        <f>INDEX(ｶﾚﾝﾀﾞｰ!$C$5:$QQ$44,VLOOKUP(初期入力!$D$4,初期入力!$I$3:$K$24,3,0),A45)</f>
        <v>土</v>
      </c>
      <c r="E45" s="89"/>
      <c r="F45" s="28"/>
      <c r="G45" s="13"/>
      <c r="H45" s="308"/>
      <c r="I45" s="309"/>
      <c r="J45" s="15"/>
      <c r="K45" s="13"/>
      <c r="L45" s="45"/>
      <c r="M45" s="12">
        <f t="shared" si="7"/>
        <v>42814</v>
      </c>
      <c r="N45" s="13" t="str">
        <f t="shared" si="8"/>
        <v>土</v>
      </c>
      <c r="O45" s="27">
        <f t="shared" si="9"/>
        <v>0</v>
      </c>
      <c r="P45" s="15">
        <f t="shared" si="6"/>
        <v>0</v>
      </c>
      <c r="Q45" s="29"/>
      <c r="R45" s="380"/>
      <c r="S45" s="381"/>
      <c r="T45" s="28"/>
      <c r="U45" s="29"/>
    </row>
    <row r="46" spans="1:21" ht="46.5" customHeight="1" x14ac:dyDescent="0.2">
      <c r="C46" s="11"/>
      <c r="D46" s="13"/>
      <c r="E46" s="89"/>
      <c r="F46" s="28"/>
      <c r="G46" s="13"/>
      <c r="H46" s="308"/>
      <c r="I46" s="309"/>
      <c r="J46" s="15"/>
      <c r="K46" s="13"/>
      <c r="L46" s="45"/>
      <c r="M46" s="12">
        <f t="shared" si="7"/>
        <v>0</v>
      </c>
      <c r="N46" s="13">
        <f t="shared" si="8"/>
        <v>0</v>
      </c>
      <c r="O46" s="27">
        <f t="shared" si="9"/>
        <v>0</v>
      </c>
      <c r="P46" s="15">
        <f t="shared" si="6"/>
        <v>0</v>
      </c>
      <c r="Q46" s="29"/>
      <c r="R46" s="380"/>
      <c r="S46" s="381"/>
      <c r="T46" s="28"/>
      <c r="U46" s="29"/>
    </row>
    <row r="47" spans="1:21" ht="25.5" customHeight="1" x14ac:dyDescent="0.2">
      <c r="C47" s="140" t="s">
        <v>131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 t="s">
        <v>131</v>
      </c>
      <c r="N47" s="140"/>
      <c r="O47" s="140"/>
      <c r="P47" s="140"/>
      <c r="Q47" s="140"/>
      <c r="R47" s="140"/>
      <c r="S47" s="140"/>
      <c r="T47" s="140"/>
      <c r="U47" s="140"/>
    </row>
    <row r="48" spans="1:21" ht="13.25" x14ac:dyDescent="0.2">
      <c r="C48" s="14"/>
      <c r="M48" s="14"/>
    </row>
    <row r="49" spans="1:21" ht="14" x14ac:dyDescent="0.2">
      <c r="C49" s="9" t="s">
        <v>25</v>
      </c>
      <c r="M49" s="9" t="s">
        <v>25</v>
      </c>
    </row>
    <row r="50" spans="1:21" ht="22.5" customHeight="1" x14ac:dyDescent="0.2">
      <c r="C50" s="43"/>
      <c r="D50" s="34"/>
      <c r="E50" s="34"/>
      <c r="F50" s="34"/>
      <c r="G50" s="34"/>
      <c r="H50" s="34"/>
      <c r="I50" s="34"/>
      <c r="J50" s="34"/>
      <c r="K50" s="34"/>
      <c r="L50" s="46"/>
      <c r="M50" s="43"/>
      <c r="N50" s="34"/>
      <c r="O50" s="34"/>
      <c r="P50" s="34"/>
      <c r="Q50" s="34"/>
      <c r="R50" s="34"/>
      <c r="S50" s="34"/>
      <c r="T50" s="34"/>
      <c r="U50" s="34"/>
    </row>
    <row r="51" spans="1:21" ht="22.5" customHeight="1" x14ac:dyDescent="0.2">
      <c r="C51" s="44"/>
      <c r="D51" s="35"/>
      <c r="E51" s="35"/>
      <c r="F51" s="35"/>
      <c r="G51" s="35"/>
      <c r="H51" s="35"/>
      <c r="I51" s="35"/>
      <c r="J51" s="35"/>
      <c r="K51" s="35"/>
      <c r="L51" s="46"/>
      <c r="M51" s="44"/>
      <c r="N51" s="35"/>
      <c r="O51" s="35"/>
      <c r="P51" s="35"/>
      <c r="Q51" s="35"/>
      <c r="R51" s="35"/>
      <c r="S51" s="35"/>
      <c r="T51" s="35"/>
      <c r="U51" s="35"/>
    </row>
    <row r="52" spans="1:21" ht="22.5" customHeight="1" x14ac:dyDescent="0.2">
      <c r="C52" s="44"/>
      <c r="D52" s="35"/>
      <c r="E52" s="35"/>
      <c r="F52" s="35"/>
      <c r="G52" s="35"/>
      <c r="H52" s="35"/>
      <c r="I52" s="35"/>
      <c r="J52" s="35"/>
      <c r="K52" s="35"/>
      <c r="L52" s="46"/>
      <c r="M52" s="44"/>
      <c r="N52" s="35"/>
      <c r="O52" s="35"/>
      <c r="P52" s="35"/>
      <c r="Q52" s="35"/>
      <c r="R52" s="35"/>
      <c r="S52" s="35"/>
      <c r="T52" s="35"/>
      <c r="U52" s="35"/>
    </row>
    <row r="53" spans="1:21" ht="22.5" customHeight="1" x14ac:dyDescent="0.2">
      <c r="C53" s="44"/>
      <c r="D53" s="35"/>
      <c r="E53" s="35"/>
      <c r="F53" s="35"/>
      <c r="G53" s="35"/>
      <c r="H53" s="35"/>
      <c r="I53" s="35"/>
      <c r="J53" s="35"/>
      <c r="K53" s="35"/>
      <c r="L53" s="46"/>
      <c r="M53" s="44"/>
      <c r="N53" s="35"/>
      <c r="O53" s="35"/>
      <c r="P53" s="35"/>
      <c r="Q53" s="35"/>
      <c r="R53" s="35"/>
      <c r="S53" s="35"/>
      <c r="T53" s="35"/>
      <c r="U53" s="35"/>
    </row>
    <row r="54" spans="1:21" ht="11.25" customHeight="1" x14ac:dyDescent="0.2"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7"/>
      <c r="N54" s="46"/>
      <c r="O54" s="46"/>
      <c r="P54" s="46"/>
      <c r="Q54" s="46"/>
      <c r="R54" s="46"/>
      <c r="S54" s="46"/>
      <c r="T54" s="46"/>
      <c r="U54" s="46"/>
    </row>
    <row r="55" spans="1:21" ht="11.25" customHeight="1" x14ac:dyDescent="0.2">
      <c r="C55" s="47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6"/>
      <c r="O55" s="46"/>
      <c r="P55" s="46"/>
      <c r="Q55" s="46"/>
      <c r="R55" s="46"/>
      <c r="S55" s="46"/>
      <c r="T55" s="46"/>
      <c r="U55" s="46"/>
    </row>
    <row r="56" spans="1:21" ht="46.5" customHeight="1" x14ac:dyDescent="0.2">
      <c r="A56">
        <v>81</v>
      </c>
      <c r="C56" s="12">
        <v>42815</v>
      </c>
      <c r="D56" s="13" t="str">
        <f>INDEX(ｶﾚﾝﾀﾞｰ!$C$5:$QQ$44,VLOOKUP(初期入力!$D$4,初期入力!$I$3:$K$24,3,0),A56)</f>
        <v>日</v>
      </c>
      <c r="E56" s="89"/>
      <c r="F56" s="28"/>
      <c r="G56" s="13"/>
      <c r="H56" s="308"/>
      <c r="I56" s="309"/>
      <c r="J56" s="15"/>
      <c r="K56" s="13"/>
      <c r="L56" s="45"/>
      <c r="M56" s="12">
        <f t="shared" ref="M56:M66" si="10">C56</f>
        <v>42815</v>
      </c>
      <c r="N56" s="13" t="str">
        <f t="shared" ref="N56:N66" si="11">D56</f>
        <v>日</v>
      </c>
      <c r="O56" s="27">
        <f>E56</f>
        <v>0</v>
      </c>
      <c r="P56" s="15">
        <f t="shared" ref="P56:P66" si="12">F56</f>
        <v>0</v>
      </c>
      <c r="Q56" s="29"/>
      <c r="R56" s="380"/>
      <c r="S56" s="381"/>
      <c r="T56" s="28"/>
      <c r="U56" s="29"/>
    </row>
    <row r="57" spans="1:21" ht="46.5" customHeight="1" x14ac:dyDescent="0.2">
      <c r="A57">
        <v>82</v>
      </c>
      <c r="C57" s="12">
        <v>42816</v>
      </c>
      <c r="D57" s="13" t="str">
        <f>INDEX(ｶﾚﾝﾀﾞｰ!$C$5:$QQ$44,VLOOKUP(初期入力!$D$4,初期入力!$I$3:$K$24,3,0),A57)</f>
        <v>月</v>
      </c>
      <c r="E57" s="89"/>
      <c r="F57" s="28"/>
      <c r="G57" s="13"/>
      <c r="H57" s="308"/>
      <c r="I57" s="309"/>
      <c r="J57" s="15"/>
      <c r="K57" s="13"/>
      <c r="L57" s="45"/>
      <c r="M57" s="12">
        <f t="shared" si="10"/>
        <v>42816</v>
      </c>
      <c r="N57" s="13" t="str">
        <f t="shared" si="11"/>
        <v>月</v>
      </c>
      <c r="O57" s="27">
        <f t="shared" ref="O57:O66" si="13">E57</f>
        <v>0</v>
      </c>
      <c r="P57" s="15">
        <f t="shared" si="12"/>
        <v>0</v>
      </c>
      <c r="Q57" s="29"/>
      <c r="R57" s="380"/>
      <c r="S57" s="381"/>
      <c r="T57" s="28"/>
      <c r="U57" s="29"/>
    </row>
    <row r="58" spans="1:21" ht="46.5" customHeight="1" x14ac:dyDescent="0.2">
      <c r="A58">
        <v>83</v>
      </c>
      <c r="C58" s="12">
        <v>42817</v>
      </c>
      <c r="D58" s="13" t="str">
        <f>INDEX(ｶﾚﾝﾀﾞｰ!$C$5:$QQ$44,VLOOKUP(初期入力!$D$4,初期入力!$I$3:$K$24,3,0),A58)</f>
        <v>火</v>
      </c>
      <c r="E58" s="89"/>
      <c r="F58" s="28"/>
      <c r="G58" s="11"/>
      <c r="H58" s="308"/>
      <c r="I58" s="309"/>
      <c r="J58" s="15"/>
      <c r="K58" s="13"/>
      <c r="L58" s="45"/>
      <c r="M58" s="12">
        <f t="shared" si="10"/>
        <v>42817</v>
      </c>
      <c r="N58" s="13" t="str">
        <f t="shared" si="11"/>
        <v>火</v>
      </c>
      <c r="O58" s="27">
        <f t="shared" si="13"/>
        <v>0</v>
      </c>
      <c r="P58" s="15">
        <f t="shared" si="12"/>
        <v>0</v>
      </c>
      <c r="Q58" s="29"/>
      <c r="R58" s="380"/>
      <c r="S58" s="381"/>
      <c r="T58" s="28"/>
      <c r="U58" s="29"/>
    </row>
    <row r="59" spans="1:21" ht="46.5" customHeight="1" x14ac:dyDescent="0.2">
      <c r="A59">
        <v>84</v>
      </c>
      <c r="C59" s="12">
        <v>42818</v>
      </c>
      <c r="D59" s="13" t="str">
        <f>INDEX(ｶﾚﾝﾀﾞｰ!$C$5:$QQ$44,VLOOKUP(初期入力!$D$4,初期入力!$I$3:$K$24,3,0),A59)</f>
        <v>水</v>
      </c>
      <c r="E59" s="89"/>
      <c r="F59" s="28"/>
      <c r="G59" s="11"/>
      <c r="H59" s="308"/>
      <c r="I59" s="309"/>
      <c r="J59" s="15"/>
      <c r="K59" s="13"/>
      <c r="L59" s="45"/>
      <c r="M59" s="12">
        <f t="shared" si="10"/>
        <v>42818</v>
      </c>
      <c r="N59" s="13" t="str">
        <f t="shared" si="11"/>
        <v>水</v>
      </c>
      <c r="O59" s="27">
        <f t="shared" si="13"/>
        <v>0</v>
      </c>
      <c r="P59" s="15">
        <f t="shared" si="12"/>
        <v>0</v>
      </c>
      <c r="Q59" s="29"/>
      <c r="R59" s="380"/>
      <c r="S59" s="381"/>
      <c r="T59" s="28"/>
      <c r="U59" s="29"/>
    </row>
    <row r="60" spans="1:21" ht="46.5" customHeight="1" x14ac:dyDescent="0.2">
      <c r="A60">
        <v>85</v>
      </c>
      <c r="C60" s="12">
        <v>42819</v>
      </c>
      <c r="D60" s="13" t="str">
        <f>INDEX(ｶﾚﾝﾀﾞｰ!$C$5:$QQ$44,VLOOKUP(初期入力!$D$4,初期入力!$I$3:$K$24,3,0),A60)</f>
        <v>木</v>
      </c>
      <c r="E60" s="89"/>
      <c r="F60" s="28"/>
      <c r="G60" s="13"/>
      <c r="H60" s="308"/>
      <c r="I60" s="309"/>
      <c r="J60" s="15"/>
      <c r="K60" s="13"/>
      <c r="L60" s="45"/>
      <c r="M60" s="12">
        <f t="shared" si="10"/>
        <v>42819</v>
      </c>
      <c r="N60" s="13" t="str">
        <f t="shared" si="11"/>
        <v>木</v>
      </c>
      <c r="O60" s="27">
        <f t="shared" si="13"/>
        <v>0</v>
      </c>
      <c r="P60" s="15">
        <f t="shared" si="12"/>
        <v>0</v>
      </c>
      <c r="Q60" s="29"/>
      <c r="R60" s="380"/>
      <c r="S60" s="381"/>
      <c r="T60" s="28"/>
      <c r="U60" s="29"/>
    </row>
    <row r="61" spans="1:21" ht="46.5" customHeight="1" x14ac:dyDescent="0.2">
      <c r="A61">
        <v>86</v>
      </c>
      <c r="C61" s="12">
        <v>42820</v>
      </c>
      <c r="D61" s="13" t="str">
        <f>INDEX(ｶﾚﾝﾀﾞｰ!$C$5:$QQ$44,VLOOKUP(初期入力!$D$4,初期入力!$I$3:$K$24,3,0),A61)</f>
        <v>金</v>
      </c>
      <c r="E61" s="89"/>
      <c r="F61" s="28"/>
      <c r="G61" s="13"/>
      <c r="H61" s="308"/>
      <c r="I61" s="309"/>
      <c r="J61" s="15"/>
      <c r="K61" s="13"/>
      <c r="L61" s="45"/>
      <c r="M61" s="12">
        <f t="shared" si="10"/>
        <v>42820</v>
      </c>
      <c r="N61" s="13" t="str">
        <f t="shared" si="11"/>
        <v>金</v>
      </c>
      <c r="O61" s="27">
        <f t="shared" si="13"/>
        <v>0</v>
      </c>
      <c r="P61" s="15">
        <f t="shared" si="12"/>
        <v>0</v>
      </c>
      <c r="Q61" s="29"/>
      <c r="R61" s="380"/>
      <c r="S61" s="381"/>
      <c r="T61" s="28"/>
      <c r="U61" s="29"/>
    </row>
    <row r="62" spans="1:21" ht="46.5" customHeight="1" x14ac:dyDescent="0.2">
      <c r="A62">
        <v>87</v>
      </c>
      <c r="C62" s="12">
        <v>42821</v>
      </c>
      <c r="D62" s="13" t="str">
        <f>INDEX(ｶﾚﾝﾀﾞｰ!$C$5:$QQ$44,VLOOKUP(初期入力!$D$4,初期入力!$I$3:$K$24,3,0),A62)</f>
        <v>土</v>
      </c>
      <c r="E62" s="89"/>
      <c r="F62" s="28"/>
      <c r="G62" s="13"/>
      <c r="H62" s="308"/>
      <c r="I62" s="309"/>
      <c r="J62" s="15"/>
      <c r="K62" s="13"/>
      <c r="L62" s="45"/>
      <c r="M62" s="12">
        <f t="shared" si="10"/>
        <v>42821</v>
      </c>
      <c r="N62" s="13" t="str">
        <f t="shared" si="11"/>
        <v>土</v>
      </c>
      <c r="O62" s="27">
        <f t="shared" si="13"/>
        <v>0</v>
      </c>
      <c r="P62" s="15">
        <f t="shared" si="12"/>
        <v>0</v>
      </c>
      <c r="Q62" s="29"/>
      <c r="R62" s="380"/>
      <c r="S62" s="381"/>
      <c r="T62" s="28"/>
      <c r="U62" s="29"/>
    </row>
    <row r="63" spans="1:21" ht="46.5" customHeight="1" x14ac:dyDescent="0.2">
      <c r="A63">
        <v>88</v>
      </c>
      <c r="C63" s="12">
        <v>42822</v>
      </c>
      <c r="D63" s="13" t="str">
        <f>INDEX(ｶﾚﾝﾀﾞｰ!$C$5:$QQ$44,VLOOKUP(初期入力!$D$4,初期入力!$I$3:$K$24,3,0),A63)</f>
        <v>日</v>
      </c>
      <c r="E63" s="89"/>
      <c r="F63" s="28"/>
      <c r="G63" s="13"/>
      <c r="H63" s="308"/>
      <c r="I63" s="309"/>
      <c r="J63" s="15"/>
      <c r="K63" s="13"/>
      <c r="L63" s="45"/>
      <c r="M63" s="12">
        <f t="shared" si="10"/>
        <v>42822</v>
      </c>
      <c r="N63" s="13" t="str">
        <f t="shared" si="11"/>
        <v>日</v>
      </c>
      <c r="O63" s="27">
        <f t="shared" si="13"/>
        <v>0</v>
      </c>
      <c r="P63" s="15">
        <f t="shared" si="12"/>
        <v>0</v>
      </c>
      <c r="Q63" s="29"/>
      <c r="R63" s="380"/>
      <c r="S63" s="381"/>
      <c r="T63" s="28"/>
      <c r="U63" s="29"/>
    </row>
    <row r="64" spans="1:21" ht="46.5" customHeight="1" x14ac:dyDescent="0.2">
      <c r="A64">
        <v>89</v>
      </c>
      <c r="C64" s="12">
        <v>42823</v>
      </c>
      <c r="D64" s="13" t="str">
        <f>INDEX(ｶﾚﾝﾀﾞｰ!$C$5:$QQ$44,VLOOKUP(初期入力!$D$4,初期入力!$I$3:$K$24,3,0),A64)</f>
        <v>月</v>
      </c>
      <c r="E64" s="89"/>
      <c r="F64" s="28"/>
      <c r="G64" s="13"/>
      <c r="H64" s="308"/>
      <c r="I64" s="309"/>
      <c r="J64" s="15"/>
      <c r="K64" s="13"/>
      <c r="L64" s="45"/>
      <c r="M64" s="12">
        <f t="shared" si="10"/>
        <v>42823</v>
      </c>
      <c r="N64" s="13" t="str">
        <f t="shared" si="11"/>
        <v>月</v>
      </c>
      <c r="O64" s="27">
        <f t="shared" si="13"/>
        <v>0</v>
      </c>
      <c r="P64" s="15">
        <f t="shared" si="12"/>
        <v>0</v>
      </c>
      <c r="Q64" s="29"/>
      <c r="R64" s="380"/>
      <c r="S64" s="381"/>
      <c r="T64" s="28"/>
      <c r="U64" s="29"/>
    </row>
    <row r="65" spans="1:21" ht="46.5" customHeight="1" x14ac:dyDescent="0.2">
      <c r="A65">
        <v>90</v>
      </c>
      <c r="C65" s="12">
        <v>42824</v>
      </c>
      <c r="D65" s="13" t="str">
        <f>INDEX(ｶﾚﾝﾀﾞｰ!$C$5:$QQ$44,VLOOKUP(初期入力!$D$4,初期入力!$I$3:$K$24,3,0),A65)</f>
        <v>火</v>
      </c>
      <c r="E65" s="89"/>
      <c r="F65" s="28"/>
      <c r="G65" s="13"/>
      <c r="H65" s="308"/>
      <c r="I65" s="309"/>
      <c r="J65" s="15"/>
      <c r="K65" s="13"/>
      <c r="L65" s="45"/>
      <c r="M65" s="12">
        <f t="shared" si="10"/>
        <v>42824</v>
      </c>
      <c r="N65" s="13" t="str">
        <f t="shared" si="11"/>
        <v>火</v>
      </c>
      <c r="O65" s="27">
        <f t="shared" si="13"/>
        <v>0</v>
      </c>
      <c r="P65" s="15">
        <f t="shared" si="12"/>
        <v>0</v>
      </c>
      <c r="Q65" s="29"/>
      <c r="R65" s="380"/>
      <c r="S65" s="381"/>
      <c r="T65" s="28"/>
      <c r="U65" s="29"/>
    </row>
    <row r="66" spans="1:21" ht="46.5" customHeight="1" x14ac:dyDescent="0.2">
      <c r="A66">
        <v>91</v>
      </c>
      <c r="C66" s="12">
        <v>42825</v>
      </c>
      <c r="D66" s="13" t="str">
        <f>INDEX(ｶﾚﾝﾀﾞｰ!$C$5:$QQ$44,VLOOKUP(初期入力!$D$4,初期入力!$I$3:$K$24,3,0),A66)</f>
        <v>水</v>
      </c>
      <c r="E66" s="89"/>
      <c r="F66" s="28"/>
      <c r="G66" s="13"/>
      <c r="H66" s="308"/>
      <c r="I66" s="309"/>
      <c r="J66" s="15"/>
      <c r="K66" s="13"/>
      <c r="L66" s="45"/>
      <c r="M66" s="12">
        <f t="shared" si="10"/>
        <v>42825</v>
      </c>
      <c r="N66" s="13" t="str">
        <f t="shared" si="11"/>
        <v>水</v>
      </c>
      <c r="O66" s="27">
        <f t="shared" si="13"/>
        <v>0</v>
      </c>
      <c r="P66" s="15">
        <f t="shared" si="12"/>
        <v>0</v>
      </c>
      <c r="Q66" s="29"/>
      <c r="R66" s="380"/>
      <c r="S66" s="381"/>
      <c r="T66" s="28"/>
      <c r="U66" s="29"/>
    </row>
    <row r="67" spans="1:21" ht="25.5" customHeight="1" x14ac:dyDescent="0.2">
      <c r="C67" s="140" t="s">
        <v>131</v>
      </c>
      <c r="D67" s="140"/>
      <c r="E67" s="140"/>
      <c r="F67" s="140"/>
      <c r="G67" s="140"/>
      <c r="H67" s="140"/>
      <c r="I67" s="140"/>
      <c r="J67" s="140"/>
      <c r="K67" s="140"/>
      <c r="L67" s="140"/>
      <c r="M67" s="140" t="s">
        <v>131</v>
      </c>
      <c r="N67" s="140"/>
      <c r="O67" s="140"/>
      <c r="P67" s="140"/>
      <c r="Q67" s="140"/>
      <c r="R67" s="140"/>
      <c r="S67" s="140"/>
      <c r="T67" s="140"/>
      <c r="U67" s="140"/>
    </row>
    <row r="68" spans="1:21" ht="13.25" x14ac:dyDescent="0.2">
      <c r="C68" s="14"/>
      <c r="M68" s="14"/>
    </row>
    <row r="69" spans="1:21" ht="14" x14ac:dyDescent="0.2">
      <c r="C69" s="9" t="s">
        <v>25</v>
      </c>
      <c r="M69" s="9" t="s">
        <v>25</v>
      </c>
    </row>
    <row r="70" spans="1:21" ht="22.5" customHeight="1" x14ac:dyDescent="0.2">
      <c r="C70" s="43"/>
      <c r="D70" s="34"/>
      <c r="E70" s="34"/>
      <c r="F70" s="34"/>
      <c r="G70" s="34"/>
      <c r="H70" s="34"/>
      <c r="I70" s="34"/>
      <c r="J70" s="34"/>
      <c r="K70" s="34"/>
      <c r="L70" s="46"/>
      <c r="M70" s="43"/>
      <c r="N70" s="34"/>
      <c r="O70" s="34"/>
      <c r="P70" s="34"/>
      <c r="Q70" s="34"/>
      <c r="R70" s="34"/>
      <c r="S70" s="34"/>
      <c r="T70" s="34"/>
      <c r="U70" s="34"/>
    </row>
    <row r="71" spans="1:21" ht="22.5" customHeight="1" x14ac:dyDescent="0.2">
      <c r="C71" s="44"/>
      <c r="D71" s="35"/>
      <c r="E71" s="35"/>
      <c r="F71" s="35"/>
      <c r="G71" s="35"/>
      <c r="H71" s="35"/>
      <c r="I71" s="35"/>
      <c r="J71" s="35"/>
      <c r="K71" s="35"/>
      <c r="L71" s="46"/>
      <c r="M71" s="44"/>
      <c r="N71" s="35"/>
      <c r="O71" s="35"/>
      <c r="P71" s="35"/>
      <c r="Q71" s="35"/>
      <c r="R71" s="35"/>
      <c r="S71" s="35"/>
      <c r="T71" s="35"/>
      <c r="U71" s="35"/>
    </row>
    <row r="72" spans="1:21" ht="22.5" customHeight="1" x14ac:dyDescent="0.2">
      <c r="C72" s="44"/>
      <c r="D72" s="35"/>
      <c r="E72" s="35"/>
      <c r="F72" s="35"/>
      <c r="G72" s="35"/>
      <c r="H72" s="35"/>
      <c r="I72" s="35"/>
      <c r="J72" s="35"/>
      <c r="K72" s="35"/>
      <c r="L72" s="46"/>
      <c r="M72" s="44"/>
      <c r="N72" s="35"/>
      <c r="O72" s="35"/>
      <c r="P72" s="35"/>
      <c r="Q72" s="35"/>
      <c r="R72" s="35"/>
      <c r="S72" s="35"/>
      <c r="T72" s="35"/>
      <c r="U72" s="35"/>
    </row>
    <row r="73" spans="1:21" ht="22.5" customHeight="1" x14ac:dyDescent="0.2">
      <c r="C73" s="44"/>
      <c r="D73" s="35"/>
      <c r="E73" s="35"/>
      <c r="F73" s="35"/>
      <c r="G73" s="35"/>
      <c r="H73" s="35"/>
      <c r="I73" s="35"/>
      <c r="J73" s="35"/>
      <c r="K73" s="35"/>
      <c r="L73" s="46"/>
      <c r="M73" s="44"/>
      <c r="N73" s="35"/>
      <c r="O73" s="35"/>
      <c r="P73" s="35"/>
      <c r="Q73" s="35"/>
      <c r="R73" s="35"/>
      <c r="S73" s="35"/>
      <c r="T73" s="35"/>
      <c r="U73" s="35"/>
    </row>
    <row r="74" spans="1:21" ht="11.25" customHeight="1" x14ac:dyDescent="0.2">
      <c r="C74" s="47"/>
      <c r="D74" s="46"/>
      <c r="E74" s="46"/>
      <c r="F74" s="46"/>
      <c r="G74" s="46"/>
      <c r="H74" s="46"/>
      <c r="I74" s="46"/>
      <c r="J74" s="46"/>
      <c r="K74" s="46"/>
      <c r="L74" s="46"/>
      <c r="M74" s="47"/>
      <c r="N74" s="46"/>
      <c r="O74" s="46"/>
      <c r="P74" s="46"/>
      <c r="Q74" s="46"/>
      <c r="R74" s="46"/>
      <c r="S74" s="46"/>
      <c r="T74" s="46"/>
      <c r="U74" s="46"/>
    </row>
    <row r="75" spans="1:21" ht="13.25" x14ac:dyDescent="0.2">
      <c r="C75" s="8"/>
      <c r="M75" s="8"/>
    </row>
  </sheetData>
  <sheetProtection sheet="1" objects="1" scenarios="1"/>
  <mergeCells count="90">
    <mergeCell ref="H58:I58"/>
    <mergeCell ref="R58:S58"/>
    <mergeCell ref="H59:I59"/>
    <mergeCell ref="R59:S59"/>
    <mergeCell ref="H60:I60"/>
    <mergeCell ref="R60:S60"/>
    <mergeCell ref="H64:I64"/>
    <mergeCell ref="R64:S64"/>
    <mergeCell ref="H65:I65"/>
    <mergeCell ref="R65:S65"/>
    <mergeCell ref="H66:I66"/>
    <mergeCell ref="R66:S66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E12:F13"/>
    <mergeCell ref="G12:K13"/>
    <mergeCell ref="E14:F15"/>
    <mergeCell ref="G14:G15"/>
    <mergeCell ref="H14:J15"/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</mergeCells>
  <phoneticPr fontId="2"/>
  <dataValidations count="2">
    <dataValidation type="list" allowBlank="1" showInputMessage="1" showErrorMessage="1" sqref="Q16:Q26 Q56:Q66 Q36:Q46" xr:uid="{00000000-0002-0000-0300-000000000000}">
      <formula1>$X$5:$X$7</formula1>
    </dataValidation>
    <dataValidation type="list" allowBlank="1" showInputMessage="1" showErrorMessage="1" sqref="F16:F26 T16:T26 F36:F46 T36:T46 F56:F66 T56:T66" xr:uid="{00000000-0002-0000-03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showGridLines="0" showZeros="0" topLeftCell="B1" zoomScaleNormal="100" workbookViewId="0">
      <pane ySplit="15" topLeftCell="A60" activePane="bottomLeft" state="frozen"/>
      <selection activeCell="V18" sqref="V18"/>
      <selection pane="bottomLeft" activeCell="T56" sqref="T56:T65"/>
    </sheetView>
  </sheetViews>
  <sheetFormatPr defaultRowHeight="13" x14ac:dyDescent="0.2"/>
  <cols>
    <col min="1" max="1" width="3.81640625" hidden="1" customWidth="1"/>
    <col min="2" max="2" width="3.81640625" customWidth="1"/>
    <col min="3" max="3" width="9.36328125" bestFit="1" customWidth="1"/>
    <col min="4" max="4" width="6.179687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customWidth="1"/>
    <col min="13" max="13" width="9.36328125" bestFit="1" customWidth="1"/>
    <col min="14" max="14" width="6.179687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 x14ac:dyDescent="0.2">
      <c r="C1" s="167" t="s">
        <v>159</v>
      </c>
      <c r="D1" s="161" t="e">
        <f>'実績調書(監督員用)'!M87</f>
        <v>#DIV/0!</v>
      </c>
      <c r="E1" s="162" t="e">
        <f>'実績調書(監督員用)'!P87</f>
        <v>#DIV/0!</v>
      </c>
      <c r="Q1" s="167" t="s">
        <v>160</v>
      </c>
      <c r="R1" s="163" t="str">
        <f>'実績調書(監督員用)'!M91</f>
        <v/>
      </c>
      <c r="S1" s="164" t="str">
        <f>'実績調書(監督員用)'!P91</f>
        <v/>
      </c>
      <c r="T1" s="164"/>
      <c r="U1" s="165"/>
    </row>
    <row r="2" spans="1:24" ht="13.25" x14ac:dyDescent="0.2">
      <c r="D2" s="160"/>
      <c r="E2" s="1"/>
      <c r="Q2" s="160"/>
    </row>
    <row r="3" spans="1:24" x14ac:dyDescent="0.2">
      <c r="C3" s="14" t="s">
        <v>19</v>
      </c>
      <c r="M3" s="14" t="s">
        <v>19</v>
      </c>
    </row>
    <row r="4" spans="1:24" ht="19" x14ac:dyDescent="0.2">
      <c r="C4" s="297" t="s">
        <v>30</v>
      </c>
      <c r="D4" s="297"/>
      <c r="E4" s="297"/>
      <c r="F4" s="297"/>
      <c r="G4" s="297"/>
      <c r="H4" s="297"/>
      <c r="I4" s="297"/>
      <c r="J4" s="297"/>
      <c r="K4" s="297"/>
      <c r="L4" s="6"/>
      <c r="M4" s="297" t="s">
        <v>32</v>
      </c>
      <c r="N4" s="297"/>
      <c r="O4" s="297"/>
      <c r="P4" s="297"/>
      <c r="Q4" s="297"/>
      <c r="R4" s="297"/>
      <c r="S4" s="297"/>
      <c r="T4" s="297"/>
      <c r="U4" s="297"/>
      <c r="V4" s="6"/>
      <c r="W4" s="6"/>
    </row>
    <row r="5" spans="1:24" ht="13.25" x14ac:dyDescent="0.2">
      <c r="C5" s="7"/>
      <c r="M5" s="7"/>
      <c r="X5" s="4"/>
    </row>
    <row r="6" spans="1:24" x14ac:dyDescent="0.2">
      <c r="C6" s="7"/>
      <c r="I6" s="382" t="str">
        <f>初期入力!$D$6</f>
        <v>○○建設株式会社</v>
      </c>
      <c r="J6" s="382"/>
      <c r="K6" s="382"/>
      <c r="M6" s="7"/>
      <c r="S6" s="382" t="str">
        <f>初期入力!$D$6</f>
        <v>○○建設株式会社</v>
      </c>
      <c r="T6" s="382"/>
      <c r="U6" s="382"/>
      <c r="X6" s="3" t="s">
        <v>12</v>
      </c>
    </row>
    <row r="7" spans="1:24" ht="13.5" customHeight="1" x14ac:dyDescent="0.2">
      <c r="C7" s="5"/>
      <c r="D7" s="382" t="str">
        <f>初期入力!$D$5</f>
        <v>経営体　○○地区　１工区</v>
      </c>
      <c r="E7" s="382"/>
      <c r="F7" s="382"/>
      <c r="I7" s="382"/>
      <c r="J7" s="382"/>
      <c r="K7" s="382"/>
      <c r="M7" s="5"/>
      <c r="N7" s="382" t="str">
        <f>初期入力!$D$5</f>
        <v>経営体　○○地区　１工区</v>
      </c>
      <c r="O7" s="382"/>
      <c r="P7" s="382"/>
      <c r="S7" s="382"/>
      <c r="T7" s="382"/>
      <c r="U7" s="382"/>
      <c r="X7" s="3" t="s">
        <v>38</v>
      </c>
    </row>
    <row r="8" spans="1:24" ht="14" x14ac:dyDescent="0.2">
      <c r="C8" s="9" t="s">
        <v>26</v>
      </c>
      <c r="D8" s="383"/>
      <c r="E8" s="383"/>
      <c r="F8" s="383"/>
      <c r="H8" s="10" t="s">
        <v>27</v>
      </c>
      <c r="I8" s="383"/>
      <c r="J8" s="383"/>
      <c r="K8" s="383"/>
      <c r="L8" s="33"/>
      <c r="M8" s="9" t="s">
        <v>26</v>
      </c>
      <c r="N8" s="383"/>
      <c r="O8" s="383"/>
      <c r="P8" s="383"/>
      <c r="R8" s="10" t="s">
        <v>27</v>
      </c>
      <c r="S8" s="383"/>
      <c r="T8" s="383"/>
      <c r="U8" s="383"/>
    </row>
    <row r="9" spans="1:24" ht="13.25" x14ac:dyDescent="0.2">
      <c r="W9" s="4"/>
      <c r="X9" s="4"/>
    </row>
    <row r="10" spans="1:24" ht="14" x14ac:dyDescent="0.2">
      <c r="C10" s="5"/>
      <c r="H10" s="9" t="s">
        <v>28</v>
      </c>
      <c r="I10" s="384" t="str">
        <f>初期入力!$D$7</f>
        <v>○○　○○</v>
      </c>
      <c r="J10" s="384"/>
      <c r="K10" s="384"/>
      <c r="L10" s="33"/>
      <c r="M10" s="5"/>
      <c r="R10" s="9" t="s">
        <v>28</v>
      </c>
      <c r="S10" s="384" t="str">
        <f>初期入力!$D$7</f>
        <v>○○　○○</v>
      </c>
      <c r="T10" s="384"/>
      <c r="U10" s="384"/>
      <c r="W10" s="138" t="s">
        <v>16</v>
      </c>
      <c r="X10" s="3" t="s">
        <v>52</v>
      </c>
    </row>
    <row r="11" spans="1:24" x14ac:dyDescent="0.2">
      <c r="C11" s="5"/>
      <c r="M11" s="5"/>
      <c r="W11" s="139" t="s">
        <v>15</v>
      </c>
      <c r="X11" s="3" t="s">
        <v>97</v>
      </c>
    </row>
    <row r="12" spans="1:24" x14ac:dyDescent="0.2">
      <c r="C12" s="305" t="s">
        <v>46</v>
      </c>
      <c r="D12" s="305" t="s">
        <v>47</v>
      </c>
      <c r="E12" s="295" t="s">
        <v>20</v>
      </c>
      <c r="F12" s="296"/>
      <c r="G12" s="296" t="s">
        <v>21</v>
      </c>
      <c r="H12" s="296"/>
      <c r="I12" s="296"/>
      <c r="J12" s="296"/>
      <c r="K12" s="296"/>
      <c r="L12" s="45"/>
      <c r="M12" s="305" t="s">
        <v>46</v>
      </c>
      <c r="N12" s="305" t="s">
        <v>47</v>
      </c>
      <c r="O12" s="295" t="s">
        <v>20</v>
      </c>
      <c r="P12" s="296"/>
      <c r="Q12" s="296" t="s">
        <v>21</v>
      </c>
      <c r="R12" s="296"/>
      <c r="S12" s="296"/>
      <c r="T12" s="296"/>
      <c r="U12" s="296"/>
    </row>
    <row r="13" spans="1:24" x14ac:dyDescent="0.2">
      <c r="C13" s="306"/>
      <c r="D13" s="306"/>
      <c r="E13" s="295"/>
      <c r="F13" s="296"/>
      <c r="G13" s="296"/>
      <c r="H13" s="296"/>
      <c r="I13" s="296"/>
      <c r="J13" s="296"/>
      <c r="K13" s="296"/>
      <c r="L13" s="45"/>
      <c r="M13" s="306"/>
      <c r="N13" s="306"/>
      <c r="O13" s="295"/>
      <c r="P13" s="296"/>
      <c r="Q13" s="296"/>
      <c r="R13" s="296"/>
      <c r="S13" s="296"/>
      <c r="T13" s="296"/>
      <c r="U13" s="296"/>
    </row>
    <row r="14" spans="1:24" x14ac:dyDescent="0.2">
      <c r="C14" s="306"/>
      <c r="D14" s="306"/>
      <c r="E14" s="295" t="s">
        <v>22</v>
      </c>
      <c r="F14" s="296"/>
      <c r="G14" s="296" t="s">
        <v>29</v>
      </c>
      <c r="H14" s="296" t="s">
        <v>23</v>
      </c>
      <c r="I14" s="296"/>
      <c r="J14" s="296"/>
      <c r="K14" s="296" t="s">
        <v>24</v>
      </c>
      <c r="L14" s="45"/>
      <c r="M14" s="306"/>
      <c r="N14" s="306"/>
      <c r="O14" s="295" t="s">
        <v>22</v>
      </c>
      <c r="P14" s="296"/>
      <c r="Q14" s="296" t="s">
        <v>29</v>
      </c>
      <c r="R14" s="296" t="s">
        <v>23</v>
      </c>
      <c r="S14" s="296"/>
      <c r="T14" s="296"/>
      <c r="U14" s="296" t="s">
        <v>24</v>
      </c>
    </row>
    <row r="15" spans="1:24" x14ac:dyDescent="0.2">
      <c r="C15" s="307"/>
      <c r="D15" s="307"/>
      <c r="E15" s="295"/>
      <c r="F15" s="296"/>
      <c r="G15" s="296"/>
      <c r="H15" s="296"/>
      <c r="I15" s="296"/>
      <c r="J15" s="296"/>
      <c r="K15" s="296"/>
      <c r="L15" s="45"/>
      <c r="M15" s="307"/>
      <c r="N15" s="307"/>
      <c r="O15" s="295"/>
      <c r="P15" s="296"/>
      <c r="Q15" s="296"/>
      <c r="R15" s="296"/>
      <c r="S15" s="296"/>
      <c r="T15" s="296"/>
      <c r="U15" s="296"/>
    </row>
    <row r="16" spans="1:24" ht="46.5" customHeight="1" x14ac:dyDescent="0.2">
      <c r="A16">
        <v>92</v>
      </c>
      <c r="C16" s="12">
        <v>42826</v>
      </c>
      <c r="D16" s="13" t="str">
        <f>INDEX(ｶﾚﾝﾀﾞｰ!$C$5:$QQ$44,VLOOKUP(初期入力!$D$4,初期入力!$I$3:$K$24,3,0),A16)</f>
        <v>木</v>
      </c>
      <c r="E16" s="89"/>
      <c r="F16" s="28"/>
      <c r="G16" s="13"/>
      <c r="H16" s="308"/>
      <c r="I16" s="309"/>
      <c r="J16" s="15"/>
      <c r="K16" s="13"/>
      <c r="L16" s="45"/>
      <c r="M16" s="12">
        <f>C16</f>
        <v>42826</v>
      </c>
      <c r="N16" s="13" t="str">
        <f>D16</f>
        <v>木</v>
      </c>
      <c r="O16" s="27">
        <f>E16</f>
        <v>0</v>
      </c>
      <c r="P16" s="15">
        <f>F16</f>
        <v>0</v>
      </c>
      <c r="Q16" s="29"/>
      <c r="R16" s="380"/>
      <c r="S16" s="381"/>
      <c r="T16" s="28"/>
      <c r="U16" s="29"/>
    </row>
    <row r="17" spans="1:21" ht="46.5" customHeight="1" x14ac:dyDescent="0.2">
      <c r="A17">
        <v>93</v>
      </c>
      <c r="C17" s="12">
        <v>42827</v>
      </c>
      <c r="D17" s="13" t="str">
        <f>INDEX(ｶﾚﾝﾀﾞｰ!$C$5:$QQ$44,VLOOKUP(初期入力!$D$4,初期入力!$I$3:$K$24,3,0),A17)</f>
        <v>金</v>
      </c>
      <c r="E17" s="89"/>
      <c r="F17" s="28"/>
      <c r="G17" s="13"/>
      <c r="H17" s="308"/>
      <c r="I17" s="309"/>
      <c r="J17" s="15"/>
      <c r="K17" s="13"/>
      <c r="L17" s="45"/>
      <c r="M17" s="12">
        <f t="shared" ref="M17:P26" si="0">C17</f>
        <v>42827</v>
      </c>
      <c r="N17" s="13" t="str">
        <f t="shared" si="0"/>
        <v>金</v>
      </c>
      <c r="O17" s="27">
        <f t="shared" si="0"/>
        <v>0</v>
      </c>
      <c r="P17" s="15">
        <f t="shared" si="0"/>
        <v>0</v>
      </c>
      <c r="Q17" s="29"/>
      <c r="R17" s="380"/>
      <c r="S17" s="381"/>
      <c r="T17" s="28"/>
      <c r="U17" s="29"/>
    </row>
    <row r="18" spans="1:21" ht="46.5" customHeight="1" x14ac:dyDescent="0.2">
      <c r="A18">
        <v>94</v>
      </c>
      <c r="C18" s="12">
        <v>42828</v>
      </c>
      <c r="D18" s="13" t="str">
        <f>INDEX(ｶﾚﾝﾀﾞｰ!$C$5:$QQ$44,VLOOKUP(初期入力!$D$4,初期入力!$I$3:$K$24,3,0),A18)</f>
        <v>土</v>
      </c>
      <c r="E18" s="89"/>
      <c r="F18" s="28"/>
      <c r="G18" s="11"/>
      <c r="H18" s="308"/>
      <c r="I18" s="309"/>
      <c r="J18" s="15"/>
      <c r="K18" s="13"/>
      <c r="L18" s="45"/>
      <c r="M18" s="12">
        <f t="shared" si="0"/>
        <v>42828</v>
      </c>
      <c r="N18" s="13" t="str">
        <f t="shared" si="0"/>
        <v>土</v>
      </c>
      <c r="O18" s="27">
        <f t="shared" si="0"/>
        <v>0</v>
      </c>
      <c r="P18" s="15">
        <f t="shared" si="0"/>
        <v>0</v>
      </c>
      <c r="Q18" s="29"/>
      <c r="R18" s="380"/>
      <c r="S18" s="381"/>
      <c r="T18" s="28"/>
      <c r="U18" s="29"/>
    </row>
    <row r="19" spans="1:21" ht="46.5" customHeight="1" x14ac:dyDescent="0.2">
      <c r="A19">
        <v>95</v>
      </c>
      <c r="C19" s="12">
        <v>42829</v>
      </c>
      <c r="D19" s="13" t="str">
        <f>INDEX(ｶﾚﾝﾀﾞｰ!$C$5:$QQ$44,VLOOKUP(初期入力!$D$4,初期入力!$I$3:$K$24,3,0),A19)</f>
        <v>日</v>
      </c>
      <c r="E19" s="89"/>
      <c r="F19" s="28"/>
      <c r="G19" s="11"/>
      <c r="H19" s="308"/>
      <c r="I19" s="309"/>
      <c r="J19" s="15"/>
      <c r="K19" s="13"/>
      <c r="L19" s="45"/>
      <c r="M19" s="12">
        <f t="shared" si="0"/>
        <v>42829</v>
      </c>
      <c r="N19" s="13" t="str">
        <f t="shared" si="0"/>
        <v>日</v>
      </c>
      <c r="O19" s="27">
        <f t="shared" si="0"/>
        <v>0</v>
      </c>
      <c r="P19" s="15">
        <f t="shared" si="0"/>
        <v>0</v>
      </c>
      <c r="Q19" s="29"/>
      <c r="R19" s="380"/>
      <c r="S19" s="381"/>
      <c r="T19" s="28"/>
      <c r="U19" s="29"/>
    </row>
    <row r="20" spans="1:21" ht="46.5" customHeight="1" x14ac:dyDescent="0.2">
      <c r="A20">
        <v>96</v>
      </c>
      <c r="C20" s="12">
        <v>42830</v>
      </c>
      <c r="D20" s="13" t="str">
        <f>INDEX(ｶﾚﾝﾀﾞｰ!$C$5:$QQ$44,VLOOKUP(初期入力!$D$4,初期入力!$I$3:$K$24,3,0),A20)</f>
        <v>月</v>
      </c>
      <c r="E20" s="89"/>
      <c r="F20" s="28"/>
      <c r="G20" s="13"/>
      <c r="H20" s="308"/>
      <c r="I20" s="309"/>
      <c r="J20" s="15"/>
      <c r="K20" s="13"/>
      <c r="L20" s="45"/>
      <c r="M20" s="12">
        <f t="shared" si="0"/>
        <v>42830</v>
      </c>
      <c r="N20" s="13" t="str">
        <f t="shared" si="0"/>
        <v>月</v>
      </c>
      <c r="O20" s="27">
        <f t="shared" si="0"/>
        <v>0</v>
      </c>
      <c r="P20" s="15">
        <f t="shared" si="0"/>
        <v>0</v>
      </c>
      <c r="Q20" s="29"/>
      <c r="R20" s="380"/>
      <c r="S20" s="381"/>
      <c r="T20" s="28"/>
      <c r="U20" s="29"/>
    </row>
    <row r="21" spans="1:21" ht="46.5" customHeight="1" x14ac:dyDescent="0.2">
      <c r="A21">
        <v>97</v>
      </c>
      <c r="C21" s="12">
        <v>42831</v>
      </c>
      <c r="D21" s="13" t="str">
        <f>INDEX(ｶﾚﾝﾀﾞｰ!$C$5:$QQ$44,VLOOKUP(初期入力!$D$4,初期入力!$I$3:$K$24,3,0),A21)</f>
        <v>火</v>
      </c>
      <c r="E21" s="89"/>
      <c r="F21" s="28"/>
      <c r="G21" s="13"/>
      <c r="H21" s="308"/>
      <c r="I21" s="309"/>
      <c r="J21" s="15"/>
      <c r="K21" s="13"/>
      <c r="L21" s="45"/>
      <c r="M21" s="12">
        <f t="shared" si="0"/>
        <v>42831</v>
      </c>
      <c r="N21" s="13" t="str">
        <f t="shared" si="0"/>
        <v>火</v>
      </c>
      <c r="O21" s="27">
        <f t="shared" si="0"/>
        <v>0</v>
      </c>
      <c r="P21" s="15">
        <f t="shared" si="0"/>
        <v>0</v>
      </c>
      <c r="Q21" s="29"/>
      <c r="R21" s="380"/>
      <c r="S21" s="381"/>
      <c r="T21" s="28"/>
      <c r="U21" s="29"/>
    </row>
    <row r="22" spans="1:21" ht="46.5" customHeight="1" x14ac:dyDescent="0.2">
      <c r="A22">
        <v>98</v>
      </c>
      <c r="C22" s="12">
        <v>42832</v>
      </c>
      <c r="D22" s="13" t="str">
        <f>INDEX(ｶﾚﾝﾀﾞｰ!$C$5:$QQ$44,VLOOKUP(初期入力!$D$4,初期入力!$I$3:$K$24,3,0),A22)</f>
        <v>水</v>
      </c>
      <c r="E22" s="89"/>
      <c r="F22" s="28"/>
      <c r="G22" s="13"/>
      <c r="H22" s="308"/>
      <c r="I22" s="309"/>
      <c r="J22" s="15"/>
      <c r="K22" s="13"/>
      <c r="L22" s="45"/>
      <c r="M22" s="12">
        <f t="shared" si="0"/>
        <v>42832</v>
      </c>
      <c r="N22" s="13" t="str">
        <f t="shared" si="0"/>
        <v>水</v>
      </c>
      <c r="O22" s="27">
        <f t="shared" si="0"/>
        <v>0</v>
      </c>
      <c r="P22" s="15">
        <f t="shared" si="0"/>
        <v>0</v>
      </c>
      <c r="Q22" s="29"/>
      <c r="R22" s="380"/>
      <c r="S22" s="381"/>
      <c r="T22" s="28"/>
      <c r="U22" s="29"/>
    </row>
    <row r="23" spans="1:21" ht="46.5" customHeight="1" x14ac:dyDescent="0.2">
      <c r="A23">
        <v>99</v>
      </c>
      <c r="C23" s="12">
        <v>42833</v>
      </c>
      <c r="D23" s="13" t="str">
        <f>INDEX(ｶﾚﾝﾀﾞｰ!$C$5:$QQ$44,VLOOKUP(初期入力!$D$4,初期入力!$I$3:$K$24,3,0),A23)</f>
        <v>木</v>
      </c>
      <c r="E23" s="89"/>
      <c r="F23" s="28"/>
      <c r="G23" s="13"/>
      <c r="H23" s="308"/>
      <c r="I23" s="309"/>
      <c r="J23" s="15"/>
      <c r="K23" s="13"/>
      <c r="L23" s="45"/>
      <c r="M23" s="12">
        <f t="shared" si="0"/>
        <v>42833</v>
      </c>
      <c r="N23" s="13" t="str">
        <f t="shared" si="0"/>
        <v>木</v>
      </c>
      <c r="O23" s="27">
        <f t="shared" si="0"/>
        <v>0</v>
      </c>
      <c r="P23" s="15">
        <f t="shared" si="0"/>
        <v>0</v>
      </c>
      <c r="Q23" s="29"/>
      <c r="R23" s="380"/>
      <c r="S23" s="381"/>
      <c r="T23" s="28"/>
      <c r="U23" s="29"/>
    </row>
    <row r="24" spans="1:21" ht="46.5" customHeight="1" x14ac:dyDescent="0.2">
      <c r="A24">
        <v>100</v>
      </c>
      <c r="C24" s="12">
        <v>42834</v>
      </c>
      <c r="D24" s="13" t="str">
        <f>INDEX(ｶﾚﾝﾀﾞｰ!$C$5:$QQ$44,VLOOKUP(初期入力!$D$4,初期入力!$I$3:$K$24,3,0),A24)</f>
        <v>金</v>
      </c>
      <c r="E24" s="89"/>
      <c r="F24" s="28"/>
      <c r="G24" s="13"/>
      <c r="H24" s="308"/>
      <c r="I24" s="309"/>
      <c r="J24" s="15"/>
      <c r="K24" s="13"/>
      <c r="L24" s="45"/>
      <c r="M24" s="12">
        <f t="shared" si="0"/>
        <v>42834</v>
      </c>
      <c r="N24" s="13" t="str">
        <f t="shared" si="0"/>
        <v>金</v>
      </c>
      <c r="O24" s="27">
        <f t="shared" si="0"/>
        <v>0</v>
      </c>
      <c r="P24" s="15">
        <f t="shared" si="0"/>
        <v>0</v>
      </c>
      <c r="Q24" s="29"/>
      <c r="R24" s="380"/>
      <c r="S24" s="381"/>
      <c r="T24" s="28"/>
      <c r="U24" s="29"/>
    </row>
    <row r="25" spans="1:21" ht="46.5" customHeight="1" x14ac:dyDescent="0.2">
      <c r="A25">
        <v>101</v>
      </c>
      <c r="C25" s="12">
        <v>42835</v>
      </c>
      <c r="D25" s="13" t="str">
        <f>INDEX(ｶﾚﾝﾀﾞｰ!$C$5:$QQ$44,VLOOKUP(初期入力!$D$4,初期入力!$I$3:$K$24,3,0),A25)</f>
        <v>土</v>
      </c>
      <c r="E25" s="89"/>
      <c r="F25" s="28"/>
      <c r="G25" s="13"/>
      <c r="H25" s="308"/>
      <c r="I25" s="309"/>
      <c r="J25" s="15"/>
      <c r="K25" s="13"/>
      <c r="L25" s="45"/>
      <c r="M25" s="12">
        <f t="shared" si="0"/>
        <v>42835</v>
      </c>
      <c r="N25" s="13" t="str">
        <f t="shared" si="0"/>
        <v>土</v>
      </c>
      <c r="O25" s="27">
        <f t="shared" si="0"/>
        <v>0</v>
      </c>
      <c r="P25" s="15">
        <f t="shared" si="0"/>
        <v>0</v>
      </c>
      <c r="Q25" s="29"/>
      <c r="R25" s="380"/>
      <c r="S25" s="381"/>
      <c r="T25" s="28"/>
      <c r="U25" s="29"/>
    </row>
    <row r="26" spans="1:21" ht="46.5" customHeight="1" x14ac:dyDescent="0.2">
      <c r="C26" s="11"/>
      <c r="D26" s="13"/>
      <c r="E26" s="89"/>
      <c r="F26" s="28"/>
      <c r="G26" s="13"/>
      <c r="H26" s="308"/>
      <c r="I26" s="309"/>
      <c r="J26" s="15"/>
      <c r="K26" s="13"/>
      <c r="L26" s="45"/>
      <c r="M26" s="12">
        <f t="shared" si="0"/>
        <v>0</v>
      </c>
      <c r="N26" s="13">
        <f t="shared" si="0"/>
        <v>0</v>
      </c>
      <c r="O26" s="27">
        <f t="shared" si="0"/>
        <v>0</v>
      </c>
      <c r="P26" s="15">
        <f t="shared" si="0"/>
        <v>0</v>
      </c>
      <c r="Q26" s="29"/>
      <c r="R26" s="380"/>
      <c r="S26" s="381"/>
      <c r="T26" s="28"/>
      <c r="U26" s="29"/>
    </row>
    <row r="27" spans="1:21" ht="25.5" customHeight="1" x14ac:dyDescent="0.2">
      <c r="C27" s="140" t="s">
        <v>131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 t="s">
        <v>131</v>
      </c>
      <c r="N27" s="140"/>
      <c r="O27" s="140"/>
      <c r="P27" s="140"/>
      <c r="Q27" s="140"/>
      <c r="R27" s="140"/>
      <c r="S27" s="140"/>
      <c r="T27" s="140"/>
      <c r="U27" s="140"/>
    </row>
    <row r="28" spans="1:21" ht="13.25" x14ac:dyDescent="0.2">
      <c r="C28" s="14"/>
      <c r="M28" s="14"/>
    </row>
    <row r="29" spans="1:21" ht="14" x14ac:dyDescent="0.2">
      <c r="C29" s="9" t="s">
        <v>25</v>
      </c>
      <c r="M29" s="9" t="s">
        <v>25</v>
      </c>
    </row>
    <row r="30" spans="1:21" ht="22.5" customHeight="1" x14ac:dyDescent="0.2">
      <c r="C30" s="43"/>
      <c r="D30" s="34"/>
      <c r="E30" s="34"/>
      <c r="F30" s="34"/>
      <c r="G30" s="34"/>
      <c r="H30" s="34"/>
      <c r="I30" s="34"/>
      <c r="J30" s="34"/>
      <c r="K30" s="34"/>
      <c r="L30" s="46"/>
      <c r="M30" s="43"/>
      <c r="N30" s="34"/>
      <c r="O30" s="34"/>
      <c r="P30" s="34"/>
      <c r="Q30" s="34"/>
      <c r="R30" s="34"/>
      <c r="S30" s="34"/>
      <c r="T30" s="34"/>
      <c r="U30" s="34"/>
    </row>
    <row r="31" spans="1:21" ht="22.5" customHeight="1" x14ac:dyDescent="0.2">
      <c r="C31" s="44"/>
      <c r="D31" s="35"/>
      <c r="E31" s="35"/>
      <c r="F31" s="35"/>
      <c r="G31" s="35"/>
      <c r="H31" s="35"/>
      <c r="I31" s="35"/>
      <c r="J31" s="35"/>
      <c r="K31" s="35"/>
      <c r="L31" s="46"/>
      <c r="M31" s="44"/>
      <c r="N31" s="35"/>
      <c r="O31" s="35"/>
      <c r="P31" s="35"/>
      <c r="Q31" s="35"/>
      <c r="R31" s="35"/>
      <c r="S31" s="35"/>
      <c r="T31" s="35"/>
      <c r="U31" s="35"/>
    </row>
    <row r="32" spans="1:21" ht="22.5" customHeight="1" x14ac:dyDescent="0.2">
      <c r="C32" s="44"/>
      <c r="D32" s="35"/>
      <c r="E32" s="35"/>
      <c r="F32" s="35"/>
      <c r="G32" s="35"/>
      <c r="H32" s="35"/>
      <c r="I32" s="35"/>
      <c r="J32" s="35"/>
      <c r="K32" s="35"/>
      <c r="L32" s="46"/>
      <c r="M32" s="44"/>
      <c r="N32" s="35"/>
      <c r="O32" s="35"/>
      <c r="P32" s="35"/>
      <c r="Q32" s="35"/>
      <c r="R32" s="35"/>
      <c r="S32" s="35"/>
      <c r="T32" s="35"/>
      <c r="U32" s="35"/>
    </row>
    <row r="33" spans="1:21" ht="22.5" customHeight="1" x14ac:dyDescent="0.2">
      <c r="C33" s="44"/>
      <c r="D33" s="35"/>
      <c r="E33" s="35"/>
      <c r="F33" s="35"/>
      <c r="G33" s="35"/>
      <c r="H33" s="35"/>
      <c r="I33" s="35"/>
      <c r="J33" s="35"/>
      <c r="K33" s="35"/>
      <c r="L33" s="46"/>
      <c r="M33" s="44"/>
      <c r="N33" s="35"/>
      <c r="O33" s="35"/>
      <c r="P33" s="35"/>
      <c r="Q33" s="35"/>
      <c r="R33" s="35"/>
      <c r="S33" s="35"/>
      <c r="T33" s="35"/>
      <c r="U33" s="35"/>
    </row>
    <row r="34" spans="1:21" ht="11.25" customHeight="1" x14ac:dyDescent="0.2">
      <c r="C34" s="47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6"/>
      <c r="O34" s="46"/>
      <c r="P34" s="46"/>
      <c r="Q34" s="46"/>
      <c r="R34" s="46"/>
      <c r="S34" s="46"/>
      <c r="T34" s="46"/>
      <c r="U34" s="46"/>
    </row>
    <row r="35" spans="1:21" ht="11.25" customHeight="1" x14ac:dyDescent="0.2">
      <c r="C35" s="47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6"/>
      <c r="O35" s="46"/>
      <c r="P35" s="46"/>
      <c r="Q35" s="46"/>
      <c r="R35" s="46"/>
      <c r="S35" s="46"/>
      <c r="T35" s="46"/>
      <c r="U35" s="46"/>
    </row>
    <row r="36" spans="1:21" ht="46.5" customHeight="1" x14ac:dyDescent="0.2">
      <c r="A36">
        <v>102</v>
      </c>
      <c r="C36" s="12">
        <v>42836</v>
      </c>
      <c r="D36" s="13" t="str">
        <f>INDEX(ｶﾚﾝﾀﾞｰ!$C$5:$QQ$44,VLOOKUP(初期入力!$D$4,初期入力!$I$3:$K$24,3,0),A36)</f>
        <v>日</v>
      </c>
      <c r="E36" s="89"/>
      <c r="F36" s="28"/>
      <c r="G36" s="13"/>
      <c r="H36" s="308"/>
      <c r="I36" s="309"/>
      <c r="J36" s="15"/>
      <c r="K36" s="13"/>
      <c r="L36" s="45"/>
      <c r="M36" s="12">
        <f t="shared" ref="M36:O46" si="1">C36</f>
        <v>42836</v>
      </c>
      <c r="N36" s="13" t="str">
        <f t="shared" si="1"/>
        <v>日</v>
      </c>
      <c r="O36" s="27">
        <f>E36</f>
        <v>0</v>
      </c>
      <c r="P36" s="15">
        <f t="shared" ref="P36:P46" si="2">F36</f>
        <v>0</v>
      </c>
      <c r="Q36" s="29"/>
      <c r="R36" s="380"/>
      <c r="S36" s="381"/>
      <c r="T36" s="28"/>
      <c r="U36" s="29"/>
    </row>
    <row r="37" spans="1:21" ht="46.5" customHeight="1" x14ac:dyDescent="0.2">
      <c r="A37">
        <v>103</v>
      </c>
      <c r="C37" s="12">
        <v>42837</v>
      </c>
      <c r="D37" s="13" t="str">
        <f>INDEX(ｶﾚﾝﾀﾞｰ!$C$5:$QQ$44,VLOOKUP(初期入力!$D$4,初期入力!$I$3:$K$24,3,0),A37)</f>
        <v>月</v>
      </c>
      <c r="E37" s="89"/>
      <c r="F37" s="28"/>
      <c r="G37" s="13"/>
      <c r="H37" s="308"/>
      <c r="I37" s="309"/>
      <c r="J37" s="15"/>
      <c r="K37" s="13"/>
      <c r="L37" s="45"/>
      <c r="M37" s="12">
        <f t="shared" si="1"/>
        <v>42837</v>
      </c>
      <c r="N37" s="13" t="str">
        <f t="shared" si="1"/>
        <v>月</v>
      </c>
      <c r="O37" s="27">
        <f t="shared" si="1"/>
        <v>0</v>
      </c>
      <c r="P37" s="15">
        <f t="shared" si="2"/>
        <v>0</v>
      </c>
      <c r="Q37" s="29"/>
      <c r="R37" s="380"/>
      <c r="S37" s="381"/>
      <c r="T37" s="28"/>
      <c r="U37" s="29"/>
    </row>
    <row r="38" spans="1:21" ht="46.5" customHeight="1" x14ac:dyDescent="0.2">
      <c r="A38">
        <v>104</v>
      </c>
      <c r="C38" s="12">
        <v>42838</v>
      </c>
      <c r="D38" s="13" t="str">
        <f>INDEX(ｶﾚﾝﾀﾞｰ!$C$5:$QQ$44,VLOOKUP(初期入力!$D$4,初期入力!$I$3:$K$24,3,0),A38)</f>
        <v>火</v>
      </c>
      <c r="E38" s="89"/>
      <c r="F38" s="28"/>
      <c r="G38" s="11"/>
      <c r="H38" s="308"/>
      <c r="I38" s="309"/>
      <c r="J38" s="15"/>
      <c r="K38" s="13"/>
      <c r="L38" s="45"/>
      <c r="M38" s="12">
        <f t="shared" si="1"/>
        <v>42838</v>
      </c>
      <c r="N38" s="13" t="str">
        <f t="shared" si="1"/>
        <v>火</v>
      </c>
      <c r="O38" s="27">
        <f t="shared" si="1"/>
        <v>0</v>
      </c>
      <c r="P38" s="15">
        <f t="shared" si="2"/>
        <v>0</v>
      </c>
      <c r="Q38" s="29"/>
      <c r="R38" s="380"/>
      <c r="S38" s="381"/>
      <c r="T38" s="28"/>
      <c r="U38" s="29"/>
    </row>
    <row r="39" spans="1:21" ht="46.5" customHeight="1" x14ac:dyDescent="0.2">
      <c r="A39">
        <v>105</v>
      </c>
      <c r="C39" s="12">
        <v>42839</v>
      </c>
      <c r="D39" s="13" t="str">
        <f>INDEX(ｶﾚﾝﾀﾞｰ!$C$5:$QQ$44,VLOOKUP(初期入力!$D$4,初期入力!$I$3:$K$24,3,0),A39)</f>
        <v>水</v>
      </c>
      <c r="E39" s="89"/>
      <c r="F39" s="28"/>
      <c r="G39" s="11"/>
      <c r="H39" s="308"/>
      <c r="I39" s="309"/>
      <c r="J39" s="15"/>
      <c r="K39" s="13"/>
      <c r="L39" s="45"/>
      <c r="M39" s="12">
        <f t="shared" si="1"/>
        <v>42839</v>
      </c>
      <c r="N39" s="13" t="str">
        <f t="shared" si="1"/>
        <v>水</v>
      </c>
      <c r="O39" s="27">
        <f t="shared" si="1"/>
        <v>0</v>
      </c>
      <c r="P39" s="15">
        <f t="shared" si="2"/>
        <v>0</v>
      </c>
      <c r="Q39" s="29"/>
      <c r="R39" s="380"/>
      <c r="S39" s="381"/>
      <c r="T39" s="28"/>
      <c r="U39" s="29"/>
    </row>
    <row r="40" spans="1:21" ht="46.5" customHeight="1" x14ac:dyDescent="0.2">
      <c r="A40">
        <v>106</v>
      </c>
      <c r="C40" s="12">
        <v>42840</v>
      </c>
      <c r="D40" s="13" t="str">
        <f>INDEX(ｶﾚﾝﾀﾞｰ!$C$5:$QQ$44,VLOOKUP(初期入力!$D$4,初期入力!$I$3:$K$24,3,0),A40)</f>
        <v>木</v>
      </c>
      <c r="E40" s="89"/>
      <c r="F40" s="28"/>
      <c r="G40" s="13"/>
      <c r="H40" s="308"/>
      <c r="I40" s="309"/>
      <c r="J40" s="15"/>
      <c r="K40" s="13"/>
      <c r="L40" s="45"/>
      <c r="M40" s="12">
        <f t="shared" si="1"/>
        <v>42840</v>
      </c>
      <c r="N40" s="13" t="str">
        <f t="shared" si="1"/>
        <v>木</v>
      </c>
      <c r="O40" s="27">
        <f t="shared" si="1"/>
        <v>0</v>
      </c>
      <c r="P40" s="15">
        <f t="shared" si="2"/>
        <v>0</v>
      </c>
      <c r="Q40" s="29"/>
      <c r="R40" s="380"/>
      <c r="S40" s="381"/>
      <c r="T40" s="28"/>
      <c r="U40" s="29"/>
    </row>
    <row r="41" spans="1:21" ht="46.5" customHeight="1" x14ac:dyDescent="0.2">
      <c r="A41">
        <v>107</v>
      </c>
      <c r="C41" s="12">
        <v>42841</v>
      </c>
      <c r="D41" s="13" t="str">
        <f>INDEX(ｶﾚﾝﾀﾞｰ!$C$5:$QQ$44,VLOOKUP(初期入力!$D$4,初期入力!$I$3:$K$24,3,0),A41)</f>
        <v>金</v>
      </c>
      <c r="E41" s="89"/>
      <c r="F41" s="28"/>
      <c r="G41" s="13"/>
      <c r="H41" s="308"/>
      <c r="I41" s="309"/>
      <c r="J41" s="15"/>
      <c r="K41" s="13"/>
      <c r="L41" s="45"/>
      <c r="M41" s="12">
        <f t="shared" si="1"/>
        <v>42841</v>
      </c>
      <c r="N41" s="13" t="str">
        <f t="shared" si="1"/>
        <v>金</v>
      </c>
      <c r="O41" s="27">
        <f t="shared" si="1"/>
        <v>0</v>
      </c>
      <c r="P41" s="15">
        <f t="shared" si="2"/>
        <v>0</v>
      </c>
      <c r="Q41" s="29"/>
      <c r="R41" s="380"/>
      <c r="S41" s="381"/>
      <c r="T41" s="28"/>
      <c r="U41" s="29"/>
    </row>
    <row r="42" spans="1:21" ht="46.5" customHeight="1" x14ac:dyDescent="0.2">
      <c r="A42">
        <v>108</v>
      </c>
      <c r="C42" s="12">
        <v>42842</v>
      </c>
      <c r="D42" s="13" t="str">
        <f>INDEX(ｶﾚﾝﾀﾞｰ!$C$5:$QQ$44,VLOOKUP(初期入力!$D$4,初期入力!$I$3:$K$24,3,0),A42)</f>
        <v>土</v>
      </c>
      <c r="E42" s="89"/>
      <c r="F42" s="28"/>
      <c r="G42" s="13"/>
      <c r="H42" s="308"/>
      <c r="I42" s="309"/>
      <c r="J42" s="15"/>
      <c r="K42" s="13"/>
      <c r="L42" s="45"/>
      <c r="M42" s="12">
        <f t="shared" si="1"/>
        <v>42842</v>
      </c>
      <c r="N42" s="13" t="str">
        <f t="shared" si="1"/>
        <v>土</v>
      </c>
      <c r="O42" s="27">
        <f t="shared" si="1"/>
        <v>0</v>
      </c>
      <c r="P42" s="15">
        <f t="shared" si="2"/>
        <v>0</v>
      </c>
      <c r="Q42" s="29"/>
      <c r="R42" s="380"/>
      <c r="S42" s="381"/>
      <c r="T42" s="28"/>
      <c r="U42" s="29"/>
    </row>
    <row r="43" spans="1:21" ht="46.5" customHeight="1" x14ac:dyDescent="0.2">
      <c r="A43">
        <v>109</v>
      </c>
      <c r="C43" s="12">
        <v>42843</v>
      </c>
      <c r="D43" s="13" t="str">
        <f>INDEX(ｶﾚﾝﾀﾞｰ!$C$5:$QQ$44,VLOOKUP(初期入力!$D$4,初期入力!$I$3:$K$24,3,0),A43)</f>
        <v>日</v>
      </c>
      <c r="E43" s="89"/>
      <c r="F43" s="28"/>
      <c r="G43" s="13"/>
      <c r="H43" s="308"/>
      <c r="I43" s="309"/>
      <c r="J43" s="15"/>
      <c r="K43" s="13"/>
      <c r="L43" s="45"/>
      <c r="M43" s="12">
        <f t="shared" si="1"/>
        <v>42843</v>
      </c>
      <c r="N43" s="13" t="str">
        <f t="shared" si="1"/>
        <v>日</v>
      </c>
      <c r="O43" s="27">
        <f t="shared" si="1"/>
        <v>0</v>
      </c>
      <c r="P43" s="15">
        <f t="shared" si="2"/>
        <v>0</v>
      </c>
      <c r="Q43" s="29"/>
      <c r="R43" s="380"/>
      <c r="S43" s="381"/>
      <c r="T43" s="28"/>
      <c r="U43" s="29"/>
    </row>
    <row r="44" spans="1:21" ht="46.5" customHeight="1" x14ac:dyDescent="0.2">
      <c r="A44">
        <v>110</v>
      </c>
      <c r="C44" s="12">
        <v>42844</v>
      </c>
      <c r="D44" s="13" t="str">
        <f>INDEX(ｶﾚﾝﾀﾞｰ!$C$5:$QQ$44,VLOOKUP(初期入力!$D$4,初期入力!$I$3:$K$24,3,0),A44)</f>
        <v>月</v>
      </c>
      <c r="E44" s="89"/>
      <c r="F44" s="28"/>
      <c r="G44" s="13"/>
      <c r="H44" s="308"/>
      <c r="I44" s="309"/>
      <c r="J44" s="15"/>
      <c r="K44" s="13"/>
      <c r="L44" s="45"/>
      <c r="M44" s="12">
        <f t="shared" si="1"/>
        <v>42844</v>
      </c>
      <c r="N44" s="13" t="str">
        <f t="shared" si="1"/>
        <v>月</v>
      </c>
      <c r="O44" s="27">
        <f t="shared" si="1"/>
        <v>0</v>
      </c>
      <c r="P44" s="15">
        <f t="shared" si="2"/>
        <v>0</v>
      </c>
      <c r="Q44" s="29"/>
      <c r="R44" s="380"/>
      <c r="S44" s="381"/>
      <c r="T44" s="28"/>
      <c r="U44" s="29"/>
    </row>
    <row r="45" spans="1:21" ht="46.5" customHeight="1" x14ac:dyDescent="0.2">
      <c r="A45">
        <v>111</v>
      </c>
      <c r="C45" s="12">
        <v>42845</v>
      </c>
      <c r="D45" s="13" t="str">
        <f>INDEX(ｶﾚﾝﾀﾞｰ!$C$5:$QQ$44,VLOOKUP(初期入力!$D$4,初期入力!$I$3:$K$24,3,0),A45)</f>
        <v>火</v>
      </c>
      <c r="E45" s="89"/>
      <c r="F45" s="28"/>
      <c r="G45" s="13"/>
      <c r="H45" s="308"/>
      <c r="I45" s="309"/>
      <c r="J45" s="15"/>
      <c r="K45" s="13"/>
      <c r="L45" s="45"/>
      <c r="M45" s="12">
        <f t="shared" si="1"/>
        <v>42845</v>
      </c>
      <c r="N45" s="13" t="str">
        <f t="shared" si="1"/>
        <v>火</v>
      </c>
      <c r="O45" s="27">
        <f t="shared" si="1"/>
        <v>0</v>
      </c>
      <c r="P45" s="15">
        <f t="shared" si="2"/>
        <v>0</v>
      </c>
      <c r="Q45" s="29"/>
      <c r="R45" s="380"/>
      <c r="S45" s="381"/>
      <c r="T45" s="28"/>
      <c r="U45" s="29"/>
    </row>
    <row r="46" spans="1:21" ht="46.5" customHeight="1" x14ac:dyDescent="0.2">
      <c r="C46" s="11"/>
      <c r="D46" s="13"/>
      <c r="E46" s="89"/>
      <c r="F46" s="28"/>
      <c r="G46" s="13"/>
      <c r="H46" s="308"/>
      <c r="I46" s="309"/>
      <c r="J46" s="15"/>
      <c r="K46" s="13"/>
      <c r="L46" s="45"/>
      <c r="M46" s="12">
        <f t="shared" si="1"/>
        <v>0</v>
      </c>
      <c r="N46" s="13">
        <f t="shared" si="1"/>
        <v>0</v>
      </c>
      <c r="O46" s="27">
        <f t="shared" si="1"/>
        <v>0</v>
      </c>
      <c r="P46" s="15">
        <f t="shared" si="2"/>
        <v>0</v>
      </c>
      <c r="Q46" s="29"/>
      <c r="R46" s="380"/>
      <c r="S46" s="381"/>
      <c r="T46" s="28"/>
      <c r="U46" s="29"/>
    </row>
    <row r="47" spans="1:21" ht="25.5" customHeight="1" x14ac:dyDescent="0.2">
      <c r="C47" s="140" t="s">
        <v>131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 t="s">
        <v>131</v>
      </c>
      <c r="N47" s="140"/>
      <c r="O47" s="140"/>
      <c r="P47" s="140"/>
      <c r="Q47" s="140"/>
      <c r="R47" s="140"/>
      <c r="S47" s="140"/>
      <c r="T47" s="140"/>
      <c r="U47" s="140"/>
    </row>
    <row r="48" spans="1:21" ht="13.25" x14ac:dyDescent="0.2">
      <c r="C48" s="14"/>
      <c r="M48" s="14"/>
    </row>
    <row r="49" spans="1:21" ht="14" x14ac:dyDescent="0.2">
      <c r="C49" s="9" t="s">
        <v>25</v>
      </c>
      <c r="M49" s="9" t="s">
        <v>25</v>
      </c>
    </row>
    <row r="50" spans="1:21" ht="22.5" customHeight="1" x14ac:dyDescent="0.2">
      <c r="C50" s="43"/>
      <c r="D50" s="34"/>
      <c r="E50" s="34"/>
      <c r="F50" s="34"/>
      <c r="G50" s="34"/>
      <c r="H50" s="34"/>
      <c r="I50" s="34"/>
      <c r="J50" s="34"/>
      <c r="K50" s="34"/>
      <c r="L50" s="46"/>
      <c r="M50" s="43"/>
      <c r="N50" s="34"/>
      <c r="O50" s="34"/>
      <c r="P50" s="34"/>
      <c r="Q50" s="34"/>
      <c r="R50" s="34"/>
      <c r="S50" s="34"/>
      <c r="T50" s="34"/>
      <c r="U50" s="34"/>
    </row>
    <row r="51" spans="1:21" ht="22.5" customHeight="1" x14ac:dyDescent="0.2">
      <c r="C51" s="44"/>
      <c r="D51" s="35"/>
      <c r="E51" s="35"/>
      <c r="F51" s="35"/>
      <c r="G51" s="35"/>
      <c r="H51" s="35"/>
      <c r="I51" s="35"/>
      <c r="J51" s="35"/>
      <c r="K51" s="35"/>
      <c r="L51" s="46"/>
      <c r="M51" s="44"/>
      <c r="N51" s="35"/>
      <c r="O51" s="35"/>
      <c r="P51" s="35"/>
      <c r="Q51" s="35"/>
      <c r="R51" s="35"/>
      <c r="S51" s="35"/>
      <c r="T51" s="35"/>
      <c r="U51" s="35"/>
    </row>
    <row r="52" spans="1:21" ht="22.5" customHeight="1" x14ac:dyDescent="0.2">
      <c r="C52" s="44"/>
      <c r="D52" s="35"/>
      <c r="E52" s="35"/>
      <c r="F52" s="35"/>
      <c r="G52" s="35"/>
      <c r="H52" s="35"/>
      <c r="I52" s="35"/>
      <c r="J52" s="35"/>
      <c r="K52" s="35"/>
      <c r="L52" s="46"/>
      <c r="M52" s="44"/>
      <c r="N52" s="35"/>
      <c r="O52" s="35"/>
      <c r="P52" s="35"/>
      <c r="Q52" s="35"/>
      <c r="R52" s="35"/>
      <c r="S52" s="35"/>
      <c r="T52" s="35"/>
      <c r="U52" s="35"/>
    </row>
    <row r="53" spans="1:21" ht="22.5" customHeight="1" x14ac:dyDescent="0.2">
      <c r="C53" s="44"/>
      <c r="D53" s="35"/>
      <c r="E53" s="35"/>
      <c r="F53" s="35"/>
      <c r="G53" s="35"/>
      <c r="H53" s="35"/>
      <c r="I53" s="35"/>
      <c r="J53" s="35"/>
      <c r="K53" s="35"/>
      <c r="L53" s="46"/>
      <c r="M53" s="44"/>
      <c r="N53" s="35"/>
      <c r="O53" s="35"/>
      <c r="P53" s="35"/>
      <c r="Q53" s="35"/>
      <c r="R53" s="35"/>
      <c r="S53" s="35"/>
      <c r="T53" s="35"/>
      <c r="U53" s="35"/>
    </row>
    <row r="54" spans="1:21" ht="11.25" customHeight="1" x14ac:dyDescent="0.2"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7"/>
      <c r="N54" s="46"/>
      <c r="O54" s="46"/>
      <c r="P54" s="46"/>
      <c r="Q54" s="46"/>
      <c r="R54" s="46"/>
      <c r="S54" s="46"/>
      <c r="T54" s="46"/>
      <c r="U54" s="46"/>
    </row>
    <row r="55" spans="1:21" ht="11.25" customHeight="1" x14ac:dyDescent="0.2">
      <c r="C55" s="47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6"/>
      <c r="O55" s="46"/>
      <c r="P55" s="46"/>
      <c r="Q55" s="46"/>
      <c r="R55" s="46"/>
      <c r="S55" s="46"/>
      <c r="T55" s="46"/>
      <c r="U55" s="46"/>
    </row>
    <row r="56" spans="1:21" ht="46.5" customHeight="1" x14ac:dyDescent="0.2">
      <c r="A56">
        <v>112</v>
      </c>
      <c r="C56" s="12">
        <v>42846</v>
      </c>
      <c r="D56" s="13" t="str">
        <f>INDEX(ｶﾚﾝﾀﾞｰ!$C$5:$QQ$44,VLOOKUP(初期入力!$D$4,初期入力!$I$3:$K$24,3,0),A56)</f>
        <v>水</v>
      </c>
      <c r="E56" s="89"/>
      <c r="F56" s="28"/>
      <c r="G56" s="13"/>
      <c r="H56" s="308"/>
      <c r="I56" s="309"/>
      <c r="J56" s="15"/>
      <c r="K56" s="13"/>
      <c r="L56" s="45"/>
      <c r="M56" s="12">
        <f t="shared" ref="M56:O66" si="3">C56</f>
        <v>42846</v>
      </c>
      <c r="N56" s="13" t="str">
        <f t="shared" si="3"/>
        <v>水</v>
      </c>
      <c r="O56" s="27">
        <f>E56</f>
        <v>0</v>
      </c>
      <c r="P56" s="15">
        <f t="shared" ref="P56:P66" si="4">F56</f>
        <v>0</v>
      </c>
      <c r="Q56" s="29"/>
      <c r="R56" s="380"/>
      <c r="S56" s="381"/>
      <c r="T56" s="28"/>
      <c r="U56" s="29"/>
    </row>
    <row r="57" spans="1:21" ht="46.5" customHeight="1" x14ac:dyDescent="0.2">
      <c r="A57">
        <v>113</v>
      </c>
      <c r="C57" s="12">
        <v>42847</v>
      </c>
      <c r="D57" s="13" t="str">
        <f>INDEX(ｶﾚﾝﾀﾞｰ!$C$5:$QQ$44,VLOOKUP(初期入力!$D$4,初期入力!$I$3:$K$24,3,0),A57)</f>
        <v>木</v>
      </c>
      <c r="E57" s="89"/>
      <c r="F57" s="28"/>
      <c r="G57" s="13"/>
      <c r="H57" s="308"/>
      <c r="I57" s="309"/>
      <c r="J57" s="15"/>
      <c r="K57" s="13"/>
      <c r="L57" s="45"/>
      <c r="M57" s="12">
        <f t="shared" si="3"/>
        <v>42847</v>
      </c>
      <c r="N57" s="13" t="str">
        <f t="shared" si="3"/>
        <v>木</v>
      </c>
      <c r="O57" s="27">
        <f t="shared" si="3"/>
        <v>0</v>
      </c>
      <c r="P57" s="15">
        <f t="shared" si="4"/>
        <v>0</v>
      </c>
      <c r="Q57" s="29"/>
      <c r="R57" s="380"/>
      <c r="S57" s="381"/>
      <c r="T57" s="28"/>
      <c r="U57" s="29"/>
    </row>
    <row r="58" spans="1:21" ht="46.5" customHeight="1" x14ac:dyDescent="0.2">
      <c r="A58">
        <v>114</v>
      </c>
      <c r="C58" s="12">
        <v>42848</v>
      </c>
      <c r="D58" s="13" t="str">
        <f>INDEX(ｶﾚﾝﾀﾞｰ!$C$5:$QQ$44,VLOOKUP(初期入力!$D$4,初期入力!$I$3:$K$24,3,0),A58)</f>
        <v>金</v>
      </c>
      <c r="E58" s="89"/>
      <c r="F58" s="28"/>
      <c r="G58" s="11"/>
      <c r="H58" s="308"/>
      <c r="I58" s="309"/>
      <c r="J58" s="15"/>
      <c r="K58" s="13"/>
      <c r="L58" s="45"/>
      <c r="M58" s="12">
        <f t="shared" si="3"/>
        <v>42848</v>
      </c>
      <c r="N58" s="13" t="str">
        <f t="shared" si="3"/>
        <v>金</v>
      </c>
      <c r="O58" s="27">
        <f t="shared" si="3"/>
        <v>0</v>
      </c>
      <c r="P58" s="15">
        <f t="shared" si="4"/>
        <v>0</v>
      </c>
      <c r="Q58" s="29"/>
      <c r="R58" s="380"/>
      <c r="S58" s="381"/>
      <c r="T58" s="28"/>
      <c r="U58" s="29"/>
    </row>
    <row r="59" spans="1:21" ht="46.5" customHeight="1" x14ac:dyDescent="0.2">
      <c r="A59">
        <v>115</v>
      </c>
      <c r="C59" s="12">
        <v>42849</v>
      </c>
      <c r="D59" s="13" t="str">
        <f>INDEX(ｶﾚﾝﾀﾞｰ!$C$5:$QQ$44,VLOOKUP(初期入力!$D$4,初期入力!$I$3:$K$24,3,0),A59)</f>
        <v>土</v>
      </c>
      <c r="E59" s="89"/>
      <c r="F59" s="28"/>
      <c r="G59" s="11"/>
      <c r="H59" s="308"/>
      <c r="I59" s="309"/>
      <c r="J59" s="15"/>
      <c r="K59" s="13"/>
      <c r="L59" s="45"/>
      <c r="M59" s="12">
        <f t="shared" si="3"/>
        <v>42849</v>
      </c>
      <c r="N59" s="13" t="str">
        <f t="shared" si="3"/>
        <v>土</v>
      </c>
      <c r="O59" s="27">
        <f t="shared" si="3"/>
        <v>0</v>
      </c>
      <c r="P59" s="15">
        <f t="shared" si="4"/>
        <v>0</v>
      </c>
      <c r="Q59" s="29"/>
      <c r="R59" s="380"/>
      <c r="S59" s="381"/>
      <c r="T59" s="28"/>
      <c r="U59" s="29"/>
    </row>
    <row r="60" spans="1:21" ht="46.5" customHeight="1" x14ac:dyDescent="0.2">
      <c r="A60">
        <v>116</v>
      </c>
      <c r="C60" s="12">
        <v>42850</v>
      </c>
      <c r="D60" s="13" t="str">
        <f>INDEX(ｶﾚﾝﾀﾞｰ!$C$5:$QQ$44,VLOOKUP(初期入力!$D$4,初期入力!$I$3:$K$24,3,0),A60)</f>
        <v>日</v>
      </c>
      <c r="E60" s="89"/>
      <c r="F60" s="28"/>
      <c r="G60" s="13"/>
      <c r="H60" s="308"/>
      <c r="I60" s="309"/>
      <c r="J60" s="15"/>
      <c r="K60" s="13"/>
      <c r="L60" s="45"/>
      <c r="M60" s="12">
        <f t="shared" si="3"/>
        <v>42850</v>
      </c>
      <c r="N60" s="13" t="str">
        <f t="shared" si="3"/>
        <v>日</v>
      </c>
      <c r="O60" s="27">
        <f t="shared" si="3"/>
        <v>0</v>
      </c>
      <c r="P60" s="15">
        <f t="shared" si="4"/>
        <v>0</v>
      </c>
      <c r="Q60" s="29"/>
      <c r="R60" s="380"/>
      <c r="S60" s="381"/>
      <c r="T60" s="28"/>
      <c r="U60" s="29"/>
    </row>
    <row r="61" spans="1:21" ht="46.5" customHeight="1" x14ac:dyDescent="0.2">
      <c r="A61">
        <v>117</v>
      </c>
      <c r="C61" s="12">
        <v>42851</v>
      </c>
      <c r="D61" s="13" t="str">
        <f>INDEX(ｶﾚﾝﾀﾞｰ!$C$5:$QQ$44,VLOOKUP(初期入力!$D$4,初期入力!$I$3:$K$24,3,0),A61)</f>
        <v>月</v>
      </c>
      <c r="E61" s="89"/>
      <c r="F61" s="28"/>
      <c r="G61" s="13"/>
      <c r="H61" s="308"/>
      <c r="I61" s="309"/>
      <c r="J61" s="15"/>
      <c r="K61" s="13"/>
      <c r="L61" s="45"/>
      <c r="M61" s="12">
        <f t="shared" si="3"/>
        <v>42851</v>
      </c>
      <c r="N61" s="13" t="str">
        <f t="shared" si="3"/>
        <v>月</v>
      </c>
      <c r="O61" s="27">
        <f t="shared" si="3"/>
        <v>0</v>
      </c>
      <c r="P61" s="15">
        <f t="shared" si="4"/>
        <v>0</v>
      </c>
      <c r="Q61" s="29"/>
      <c r="R61" s="380"/>
      <c r="S61" s="381"/>
      <c r="T61" s="28"/>
      <c r="U61" s="29"/>
    </row>
    <row r="62" spans="1:21" ht="46.5" customHeight="1" x14ac:dyDescent="0.2">
      <c r="A62">
        <v>118</v>
      </c>
      <c r="C62" s="12">
        <v>42852</v>
      </c>
      <c r="D62" s="13" t="str">
        <f>INDEX(ｶﾚﾝﾀﾞｰ!$C$5:$QQ$44,VLOOKUP(初期入力!$D$4,初期入力!$I$3:$K$24,3,0),A62)</f>
        <v>火</v>
      </c>
      <c r="E62" s="89"/>
      <c r="F62" s="28"/>
      <c r="G62" s="13"/>
      <c r="H62" s="308"/>
      <c r="I62" s="309"/>
      <c r="J62" s="15"/>
      <c r="K62" s="13"/>
      <c r="L62" s="45"/>
      <c r="M62" s="12">
        <f t="shared" si="3"/>
        <v>42852</v>
      </c>
      <c r="N62" s="13" t="str">
        <f t="shared" si="3"/>
        <v>火</v>
      </c>
      <c r="O62" s="27">
        <f t="shared" si="3"/>
        <v>0</v>
      </c>
      <c r="P62" s="15">
        <f t="shared" si="4"/>
        <v>0</v>
      </c>
      <c r="Q62" s="29"/>
      <c r="R62" s="380"/>
      <c r="S62" s="381"/>
      <c r="T62" s="28"/>
      <c r="U62" s="29"/>
    </row>
    <row r="63" spans="1:21" ht="46.5" customHeight="1" x14ac:dyDescent="0.2">
      <c r="A63">
        <v>119</v>
      </c>
      <c r="C63" s="12">
        <v>42853</v>
      </c>
      <c r="D63" s="13" t="str">
        <f>INDEX(ｶﾚﾝﾀﾞｰ!$C$5:$QQ$44,VLOOKUP(初期入力!$D$4,初期入力!$I$3:$K$24,3,0),A63)</f>
        <v>水</v>
      </c>
      <c r="E63" s="89"/>
      <c r="F63" s="28"/>
      <c r="G63" s="13"/>
      <c r="H63" s="308"/>
      <c r="I63" s="309"/>
      <c r="J63" s="15"/>
      <c r="K63" s="13"/>
      <c r="L63" s="45"/>
      <c r="M63" s="12">
        <f t="shared" si="3"/>
        <v>42853</v>
      </c>
      <c r="N63" s="13" t="str">
        <f t="shared" si="3"/>
        <v>水</v>
      </c>
      <c r="O63" s="27">
        <f t="shared" si="3"/>
        <v>0</v>
      </c>
      <c r="P63" s="15">
        <f t="shared" si="4"/>
        <v>0</v>
      </c>
      <c r="Q63" s="29"/>
      <c r="R63" s="380"/>
      <c r="S63" s="381"/>
      <c r="T63" s="28"/>
      <c r="U63" s="29"/>
    </row>
    <row r="64" spans="1:21" ht="46.5" customHeight="1" x14ac:dyDescent="0.2">
      <c r="A64">
        <v>120</v>
      </c>
      <c r="C64" s="12">
        <v>42854</v>
      </c>
      <c r="D64" s="13" t="str">
        <f>INDEX(ｶﾚﾝﾀﾞｰ!$C$5:$QQ$44,VLOOKUP(初期入力!$D$4,初期入力!$I$3:$K$24,3,0),A64)</f>
        <v>木</v>
      </c>
      <c r="E64" s="89"/>
      <c r="F64" s="28"/>
      <c r="G64" s="13"/>
      <c r="H64" s="308"/>
      <c r="I64" s="309"/>
      <c r="J64" s="15"/>
      <c r="K64" s="13"/>
      <c r="L64" s="45"/>
      <c r="M64" s="12">
        <f t="shared" si="3"/>
        <v>42854</v>
      </c>
      <c r="N64" s="13" t="str">
        <f t="shared" si="3"/>
        <v>木</v>
      </c>
      <c r="O64" s="27">
        <f t="shared" si="3"/>
        <v>0</v>
      </c>
      <c r="P64" s="15">
        <f t="shared" si="4"/>
        <v>0</v>
      </c>
      <c r="Q64" s="29"/>
      <c r="R64" s="380"/>
      <c r="S64" s="381"/>
      <c r="T64" s="28"/>
      <c r="U64" s="29"/>
    </row>
    <row r="65" spans="1:21" ht="46.5" customHeight="1" x14ac:dyDescent="0.2">
      <c r="A65">
        <v>121</v>
      </c>
      <c r="C65" s="12">
        <v>42855</v>
      </c>
      <c r="D65" s="13" t="str">
        <f>INDEX(ｶﾚﾝﾀﾞｰ!$C$5:$QQ$44,VLOOKUP(初期入力!$D$4,初期入力!$I$3:$K$24,3,0),A65)</f>
        <v>金</v>
      </c>
      <c r="E65" s="89"/>
      <c r="F65" s="28"/>
      <c r="G65" s="13"/>
      <c r="H65" s="308"/>
      <c r="I65" s="309"/>
      <c r="J65" s="15"/>
      <c r="K65" s="13"/>
      <c r="L65" s="45"/>
      <c r="M65" s="12">
        <f t="shared" si="3"/>
        <v>42855</v>
      </c>
      <c r="N65" s="13" t="str">
        <f t="shared" si="3"/>
        <v>金</v>
      </c>
      <c r="O65" s="27">
        <f t="shared" si="3"/>
        <v>0</v>
      </c>
      <c r="P65" s="15">
        <f t="shared" si="4"/>
        <v>0</v>
      </c>
      <c r="Q65" s="29"/>
      <c r="R65" s="380"/>
      <c r="S65" s="381"/>
      <c r="T65" s="28"/>
      <c r="U65" s="29"/>
    </row>
    <row r="66" spans="1:21" ht="46.5" customHeight="1" x14ac:dyDescent="0.2">
      <c r="C66" s="12"/>
      <c r="D66" s="13"/>
      <c r="E66" s="89"/>
      <c r="F66" s="28"/>
      <c r="G66" s="13"/>
      <c r="H66" s="308"/>
      <c r="I66" s="309"/>
      <c r="J66" s="15"/>
      <c r="K66" s="13"/>
      <c r="L66" s="45"/>
      <c r="M66" s="12">
        <f t="shared" si="3"/>
        <v>0</v>
      </c>
      <c r="N66" s="13">
        <f t="shared" si="3"/>
        <v>0</v>
      </c>
      <c r="O66" s="27">
        <f t="shared" si="3"/>
        <v>0</v>
      </c>
      <c r="P66" s="15">
        <f t="shared" si="4"/>
        <v>0</v>
      </c>
      <c r="Q66" s="29"/>
      <c r="R66" s="380"/>
      <c r="S66" s="381"/>
      <c r="T66" s="28"/>
      <c r="U66" s="29"/>
    </row>
    <row r="67" spans="1:21" ht="25.5" customHeight="1" x14ac:dyDescent="0.2">
      <c r="C67" s="140" t="s">
        <v>131</v>
      </c>
      <c r="D67" s="140"/>
      <c r="E67" s="140"/>
      <c r="F67" s="140"/>
      <c r="G67" s="140"/>
      <c r="H67" s="140"/>
      <c r="I67" s="140"/>
      <c r="J67" s="140"/>
      <c r="K67" s="140"/>
      <c r="L67" s="140"/>
      <c r="M67" s="140" t="s">
        <v>131</v>
      </c>
      <c r="N67" s="140"/>
      <c r="O67" s="140"/>
      <c r="P67" s="140"/>
      <c r="Q67" s="140"/>
      <c r="R67" s="140"/>
      <c r="S67" s="140"/>
      <c r="T67" s="140"/>
      <c r="U67" s="140"/>
    </row>
    <row r="68" spans="1:21" x14ac:dyDescent="0.2">
      <c r="C68" s="14"/>
      <c r="M68" s="14"/>
    </row>
    <row r="69" spans="1:21" ht="14" x14ac:dyDescent="0.2">
      <c r="C69" s="9" t="s">
        <v>25</v>
      </c>
      <c r="M69" s="9" t="s">
        <v>25</v>
      </c>
    </row>
    <row r="70" spans="1:21" ht="22.5" customHeight="1" x14ac:dyDescent="0.2">
      <c r="C70" s="43"/>
      <c r="D70" s="34"/>
      <c r="E70" s="34"/>
      <c r="F70" s="34"/>
      <c r="G70" s="34"/>
      <c r="H70" s="34"/>
      <c r="I70" s="34"/>
      <c r="J70" s="34"/>
      <c r="K70" s="34"/>
      <c r="L70" s="46"/>
      <c r="M70" s="43"/>
      <c r="N70" s="34"/>
      <c r="O70" s="34"/>
      <c r="P70" s="34"/>
      <c r="Q70" s="34"/>
      <c r="R70" s="34"/>
      <c r="S70" s="34"/>
      <c r="T70" s="34"/>
      <c r="U70" s="34"/>
    </row>
    <row r="71" spans="1:21" ht="22.5" customHeight="1" x14ac:dyDescent="0.2">
      <c r="C71" s="44"/>
      <c r="D71" s="35"/>
      <c r="E71" s="35"/>
      <c r="F71" s="35"/>
      <c r="G71" s="35"/>
      <c r="H71" s="35"/>
      <c r="I71" s="35"/>
      <c r="J71" s="35"/>
      <c r="K71" s="35"/>
      <c r="L71" s="46"/>
      <c r="M71" s="44"/>
      <c r="N71" s="35"/>
      <c r="O71" s="35"/>
      <c r="P71" s="35"/>
      <c r="Q71" s="35"/>
      <c r="R71" s="35"/>
      <c r="S71" s="35"/>
      <c r="T71" s="35"/>
      <c r="U71" s="35"/>
    </row>
    <row r="72" spans="1:21" ht="22.5" customHeight="1" x14ac:dyDescent="0.2">
      <c r="C72" s="44"/>
      <c r="D72" s="35"/>
      <c r="E72" s="35"/>
      <c r="F72" s="35"/>
      <c r="G72" s="35"/>
      <c r="H72" s="35"/>
      <c r="I72" s="35"/>
      <c r="J72" s="35"/>
      <c r="K72" s="35"/>
      <c r="L72" s="46"/>
      <c r="M72" s="44"/>
      <c r="N72" s="35"/>
      <c r="O72" s="35"/>
      <c r="P72" s="35"/>
      <c r="Q72" s="35"/>
      <c r="R72" s="35"/>
      <c r="S72" s="35"/>
      <c r="T72" s="35"/>
      <c r="U72" s="35"/>
    </row>
    <row r="73" spans="1:21" ht="22.5" customHeight="1" x14ac:dyDescent="0.2">
      <c r="C73" s="44"/>
      <c r="D73" s="35"/>
      <c r="E73" s="35"/>
      <c r="F73" s="35"/>
      <c r="G73" s="35"/>
      <c r="H73" s="35"/>
      <c r="I73" s="35"/>
      <c r="J73" s="35"/>
      <c r="K73" s="35"/>
      <c r="L73" s="46"/>
      <c r="M73" s="44"/>
      <c r="N73" s="35"/>
      <c r="O73" s="35"/>
      <c r="P73" s="35"/>
      <c r="Q73" s="35"/>
      <c r="R73" s="35"/>
      <c r="S73" s="35"/>
      <c r="T73" s="35"/>
      <c r="U73" s="35"/>
    </row>
    <row r="74" spans="1:21" ht="11.25" customHeight="1" x14ac:dyDescent="0.2">
      <c r="C74" s="47"/>
      <c r="D74" s="46"/>
      <c r="E74" s="46"/>
      <c r="F74" s="46"/>
      <c r="G74" s="46"/>
      <c r="H74" s="46"/>
      <c r="I74" s="46"/>
      <c r="J74" s="46"/>
      <c r="K74" s="46"/>
      <c r="L74" s="46"/>
      <c r="M74" s="47"/>
      <c r="N74" s="46"/>
      <c r="O74" s="46"/>
      <c r="P74" s="46"/>
      <c r="Q74" s="46"/>
      <c r="R74" s="46"/>
      <c r="S74" s="46"/>
      <c r="T74" s="46"/>
      <c r="U74" s="46"/>
    </row>
    <row r="75" spans="1:21" x14ac:dyDescent="0.2">
      <c r="C75" s="8"/>
      <c r="M75" s="8"/>
    </row>
  </sheetData>
  <sheetProtection sheet="1" objects="1" scenarios="1"/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400-000000000000}">
      <formula1>$X$5:$X$7</formula1>
    </dataValidation>
    <dataValidation type="list" allowBlank="1" showInputMessage="1" showErrorMessage="1" sqref="F56:F66 F36:F46 F16:F26 T56:T66 T36:T46 T16:T26" xr:uid="{00000000-0002-0000-04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5"/>
  <sheetViews>
    <sheetView showGridLines="0" showZeros="0" topLeftCell="B1" zoomScaleNormal="100" workbookViewId="0">
      <pane ySplit="15" topLeftCell="A63" activePane="bottomLeft" state="frozen"/>
      <selection activeCell="N17" sqref="N17"/>
      <selection pane="bottomLeft" activeCell="T56" sqref="T56:T66"/>
    </sheetView>
  </sheetViews>
  <sheetFormatPr defaultRowHeight="13" x14ac:dyDescent="0.2"/>
  <cols>
    <col min="1" max="1" width="3.81640625" hidden="1" customWidth="1"/>
    <col min="2" max="2" width="3.81640625" customWidth="1"/>
    <col min="3" max="3" width="9.36328125" bestFit="1" customWidth="1"/>
    <col min="4" max="4" width="6.179687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customWidth="1"/>
    <col min="13" max="13" width="9.36328125" bestFit="1" customWidth="1"/>
    <col min="14" max="14" width="6.179687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 x14ac:dyDescent="0.2">
      <c r="C1" s="167" t="s">
        <v>159</v>
      </c>
      <c r="D1" s="161" t="e">
        <f>'実績調書(監督員用)'!M87</f>
        <v>#DIV/0!</v>
      </c>
      <c r="E1" s="162" t="e">
        <f>'実績調書(監督員用)'!P87</f>
        <v>#DIV/0!</v>
      </c>
      <c r="Q1" s="167" t="s">
        <v>160</v>
      </c>
      <c r="R1" s="163" t="str">
        <f>'実績調書(監督員用)'!M91</f>
        <v/>
      </c>
      <c r="S1" s="164" t="str">
        <f>'実績調書(監督員用)'!P91</f>
        <v/>
      </c>
      <c r="T1" s="164"/>
      <c r="U1" s="165"/>
    </row>
    <row r="2" spans="1:24" ht="13.25" x14ac:dyDescent="0.2">
      <c r="D2" s="160"/>
      <c r="E2" s="1"/>
      <c r="Q2" s="160"/>
    </row>
    <row r="3" spans="1:24" x14ac:dyDescent="0.2">
      <c r="C3" s="14" t="s">
        <v>19</v>
      </c>
      <c r="M3" s="14" t="s">
        <v>19</v>
      </c>
    </row>
    <row r="4" spans="1:24" ht="19" x14ac:dyDescent="0.2">
      <c r="C4" s="297" t="s">
        <v>30</v>
      </c>
      <c r="D4" s="297"/>
      <c r="E4" s="297"/>
      <c r="F4" s="297"/>
      <c r="G4" s="297"/>
      <c r="H4" s="297"/>
      <c r="I4" s="297"/>
      <c r="J4" s="297"/>
      <c r="K4" s="297"/>
      <c r="L4" s="6"/>
      <c r="M4" s="297" t="s">
        <v>32</v>
      </c>
      <c r="N4" s="297"/>
      <c r="O4" s="297"/>
      <c r="P4" s="297"/>
      <c r="Q4" s="297"/>
      <c r="R4" s="297"/>
      <c r="S4" s="297"/>
      <c r="T4" s="297"/>
      <c r="U4" s="297"/>
      <c r="V4" s="6"/>
      <c r="W4" s="6"/>
    </row>
    <row r="5" spans="1:24" ht="13.25" x14ac:dyDescent="0.2">
      <c r="C5" s="7"/>
      <c r="M5" s="7"/>
      <c r="X5" s="4"/>
    </row>
    <row r="6" spans="1:24" x14ac:dyDescent="0.2">
      <c r="C6" s="7"/>
      <c r="I6" s="382" t="str">
        <f>初期入力!$D$6</f>
        <v>○○建設株式会社</v>
      </c>
      <c r="J6" s="382"/>
      <c r="K6" s="382"/>
      <c r="M6" s="7"/>
      <c r="S6" s="382" t="str">
        <f>初期入力!$D$6</f>
        <v>○○建設株式会社</v>
      </c>
      <c r="T6" s="382"/>
      <c r="U6" s="382"/>
      <c r="X6" s="3" t="s">
        <v>12</v>
      </c>
    </row>
    <row r="7" spans="1:24" ht="13.5" customHeight="1" x14ac:dyDescent="0.2">
      <c r="C7" s="5"/>
      <c r="D7" s="382" t="str">
        <f>初期入力!$D$5</f>
        <v>経営体　○○地区　１工区</v>
      </c>
      <c r="E7" s="382"/>
      <c r="F7" s="382"/>
      <c r="I7" s="382"/>
      <c r="J7" s="382"/>
      <c r="K7" s="382"/>
      <c r="M7" s="5"/>
      <c r="N7" s="382" t="str">
        <f>初期入力!$D$5</f>
        <v>経営体　○○地区　１工区</v>
      </c>
      <c r="O7" s="382"/>
      <c r="P7" s="382"/>
      <c r="S7" s="382"/>
      <c r="T7" s="382"/>
      <c r="U7" s="382"/>
      <c r="X7" s="3" t="s">
        <v>38</v>
      </c>
    </row>
    <row r="8" spans="1:24" ht="14" x14ac:dyDescent="0.2">
      <c r="C8" s="9" t="s">
        <v>26</v>
      </c>
      <c r="D8" s="383"/>
      <c r="E8" s="383"/>
      <c r="F8" s="383"/>
      <c r="H8" s="10" t="s">
        <v>27</v>
      </c>
      <c r="I8" s="383"/>
      <c r="J8" s="383"/>
      <c r="K8" s="383"/>
      <c r="L8" s="33"/>
      <c r="M8" s="9" t="s">
        <v>26</v>
      </c>
      <c r="N8" s="383"/>
      <c r="O8" s="383"/>
      <c r="P8" s="383"/>
      <c r="R8" s="10" t="s">
        <v>27</v>
      </c>
      <c r="S8" s="383"/>
      <c r="T8" s="383"/>
      <c r="U8" s="383"/>
    </row>
    <row r="9" spans="1:24" ht="13.25" x14ac:dyDescent="0.2">
      <c r="W9" s="4"/>
      <c r="X9" s="4"/>
    </row>
    <row r="10" spans="1:24" ht="14" x14ac:dyDescent="0.2">
      <c r="C10" s="5"/>
      <c r="H10" s="9" t="s">
        <v>28</v>
      </c>
      <c r="I10" s="384" t="str">
        <f>初期入力!$D$7</f>
        <v>○○　○○</v>
      </c>
      <c r="J10" s="384"/>
      <c r="K10" s="384"/>
      <c r="L10" s="33"/>
      <c r="M10" s="5"/>
      <c r="R10" s="9" t="s">
        <v>28</v>
      </c>
      <c r="S10" s="384" t="str">
        <f>初期入力!$D$7</f>
        <v>○○　○○</v>
      </c>
      <c r="T10" s="384"/>
      <c r="U10" s="384"/>
      <c r="W10" s="138" t="s">
        <v>16</v>
      </c>
      <c r="X10" s="3" t="s">
        <v>52</v>
      </c>
    </row>
    <row r="11" spans="1:24" x14ac:dyDescent="0.2">
      <c r="C11" s="5"/>
      <c r="M11" s="5"/>
      <c r="W11" s="139" t="s">
        <v>15</v>
      </c>
      <c r="X11" s="3" t="s">
        <v>97</v>
      </c>
    </row>
    <row r="12" spans="1:24" x14ac:dyDescent="0.2">
      <c r="C12" s="305" t="s">
        <v>46</v>
      </c>
      <c r="D12" s="305" t="s">
        <v>47</v>
      </c>
      <c r="E12" s="295" t="s">
        <v>20</v>
      </c>
      <c r="F12" s="296"/>
      <c r="G12" s="296" t="s">
        <v>21</v>
      </c>
      <c r="H12" s="296"/>
      <c r="I12" s="296"/>
      <c r="J12" s="296"/>
      <c r="K12" s="296"/>
      <c r="L12" s="45"/>
      <c r="M12" s="305" t="s">
        <v>46</v>
      </c>
      <c r="N12" s="305" t="s">
        <v>47</v>
      </c>
      <c r="O12" s="295" t="s">
        <v>20</v>
      </c>
      <c r="P12" s="296"/>
      <c r="Q12" s="296" t="s">
        <v>21</v>
      </c>
      <c r="R12" s="296"/>
      <c r="S12" s="296"/>
      <c r="T12" s="296"/>
      <c r="U12" s="296"/>
    </row>
    <row r="13" spans="1:24" x14ac:dyDescent="0.2">
      <c r="C13" s="306"/>
      <c r="D13" s="306"/>
      <c r="E13" s="295"/>
      <c r="F13" s="296"/>
      <c r="G13" s="296"/>
      <c r="H13" s="296"/>
      <c r="I13" s="296"/>
      <c r="J13" s="296"/>
      <c r="K13" s="296"/>
      <c r="L13" s="45"/>
      <c r="M13" s="306"/>
      <c r="N13" s="306"/>
      <c r="O13" s="295"/>
      <c r="P13" s="296"/>
      <c r="Q13" s="296"/>
      <c r="R13" s="296"/>
      <c r="S13" s="296"/>
      <c r="T13" s="296"/>
      <c r="U13" s="296"/>
    </row>
    <row r="14" spans="1:24" x14ac:dyDescent="0.2">
      <c r="C14" s="306"/>
      <c r="D14" s="306"/>
      <c r="E14" s="295" t="s">
        <v>22</v>
      </c>
      <c r="F14" s="296"/>
      <c r="G14" s="296" t="s">
        <v>29</v>
      </c>
      <c r="H14" s="296" t="s">
        <v>23</v>
      </c>
      <c r="I14" s="296"/>
      <c r="J14" s="296"/>
      <c r="K14" s="296" t="s">
        <v>24</v>
      </c>
      <c r="L14" s="45"/>
      <c r="M14" s="306"/>
      <c r="N14" s="306"/>
      <c r="O14" s="295" t="s">
        <v>22</v>
      </c>
      <c r="P14" s="296"/>
      <c r="Q14" s="296" t="s">
        <v>29</v>
      </c>
      <c r="R14" s="296" t="s">
        <v>23</v>
      </c>
      <c r="S14" s="296"/>
      <c r="T14" s="296"/>
      <c r="U14" s="296" t="s">
        <v>24</v>
      </c>
    </row>
    <row r="15" spans="1:24" x14ac:dyDescent="0.2">
      <c r="C15" s="307"/>
      <c r="D15" s="307"/>
      <c r="E15" s="295"/>
      <c r="F15" s="296"/>
      <c r="G15" s="296"/>
      <c r="H15" s="296"/>
      <c r="I15" s="296"/>
      <c r="J15" s="296"/>
      <c r="K15" s="296"/>
      <c r="L15" s="45"/>
      <c r="M15" s="307"/>
      <c r="N15" s="307"/>
      <c r="O15" s="295"/>
      <c r="P15" s="296"/>
      <c r="Q15" s="296"/>
      <c r="R15" s="296"/>
      <c r="S15" s="296"/>
      <c r="T15" s="296"/>
      <c r="U15" s="296"/>
    </row>
    <row r="16" spans="1:24" ht="46.5" customHeight="1" x14ac:dyDescent="0.2">
      <c r="A16">
        <v>122</v>
      </c>
      <c r="C16" s="12">
        <v>42856</v>
      </c>
      <c r="D16" s="13" t="str">
        <f>INDEX(ｶﾚﾝﾀﾞｰ!$C$5:$QQ$44,VLOOKUP(初期入力!$D$4,初期入力!$I$3:$K$24,3,0),A16)</f>
        <v>土</v>
      </c>
      <c r="E16" s="89"/>
      <c r="F16" s="28"/>
      <c r="G16" s="13"/>
      <c r="H16" s="308"/>
      <c r="I16" s="309"/>
      <c r="J16" s="15"/>
      <c r="K16" s="13"/>
      <c r="L16" s="45"/>
      <c r="M16" s="12">
        <f>C16</f>
        <v>42856</v>
      </c>
      <c r="N16" s="13" t="str">
        <f>D16</f>
        <v>土</v>
      </c>
      <c r="O16" s="27">
        <f>E16</f>
        <v>0</v>
      </c>
      <c r="P16" s="15">
        <f>F16</f>
        <v>0</v>
      </c>
      <c r="Q16" s="29"/>
      <c r="R16" s="380"/>
      <c r="S16" s="381"/>
      <c r="T16" s="28"/>
      <c r="U16" s="29"/>
    </row>
    <row r="17" spans="1:21" ht="46.5" customHeight="1" x14ac:dyDescent="0.2">
      <c r="A17">
        <v>123</v>
      </c>
      <c r="C17" s="12">
        <v>42857</v>
      </c>
      <c r="D17" s="13" t="str">
        <f>INDEX(ｶﾚﾝﾀﾞｰ!$C$5:$QQ$44,VLOOKUP(初期入力!$D$4,初期入力!$I$3:$K$24,3,0),A17)</f>
        <v>日</v>
      </c>
      <c r="E17" s="89"/>
      <c r="F17" s="28"/>
      <c r="G17" s="13"/>
      <c r="H17" s="308"/>
      <c r="I17" s="309"/>
      <c r="J17" s="15"/>
      <c r="K17" s="13"/>
      <c r="L17" s="45"/>
      <c r="M17" s="12">
        <f t="shared" ref="M17:P26" si="0">C17</f>
        <v>42857</v>
      </c>
      <c r="N17" s="13" t="str">
        <f t="shared" si="0"/>
        <v>日</v>
      </c>
      <c r="O17" s="27">
        <f t="shared" si="0"/>
        <v>0</v>
      </c>
      <c r="P17" s="15">
        <f t="shared" si="0"/>
        <v>0</v>
      </c>
      <c r="Q17" s="29"/>
      <c r="R17" s="380"/>
      <c r="S17" s="381"/>
      <c r="T17" s="28"/>
      <c r="U17" s="29"/>
    </row>
    <row r="18" spans="1:21" ht="46.5" customHeight="1" x14ac:dyDescent="0.2">
      <c r="A18">
        <v>124</v>
      </c>
      <c r="C18" s="12">
        <v>42858</v>
      </c>
      <c r="D18" s="13" t="str">
        <f>INDEX(ｶﾚﾝﾀﾞｰ!$C$5:$QQ$44,VLOOKUP(初期入力!$D$4,初期入力!$I$3:$K$24,3,0),A18)</f>
        <v>月</v>
      </c>
      <c r="E18" s="89"/>
      <c r="F18" s="28"/>
      <c r="G18" s="11"/>
      <c r="H18" s="308"/>
      <c r="I18" s="309"/>
      <c r="J18" s="15"/>
      <c r="K18" s="13"/>
      <c r="L18" s="45"/>
      <c r="M18" s="12">
        <f t="shared" si="0"/>
        <v>42858</v>
      </c>
      <c r="N18" s="13" t="str">
        <f t="shared" si="0"/>
        <v>月</v>
      </c>
      <c r="O18" s="27">
        <f t="shared" si="0"/>
        <v>0</v>
      </c>
      <c r="P18" s="15">
        <f t="shared" si="0"/>
        <v>0</v>
      </c>
      <c r="Q18" s="29"/>
      <c r="R18" s="380"/>
      <c r="S18" s="381"/>
      <c r="T18" s="28"/>
      <c r="U18" s="29"/>
    </row>
    <row r="19" spans="1:21" ht="46.5" customHeight="1" x14ac:dyDescent="0.2">
      <c r="A19">
        <v>125</v>
      </c>
      <c r="C19" s="12">
        <v>42859</v>
      </c>
      <c r="D19" s="13" t="str">
        <f>INDEX(ｶﾚﾝﾀﾞｰ!$C$5:$QQ$44,VLOOKUP(初期入力!$D$4,初期入力!$I$3:$K$24,3,0),A19)</f>
        <v>火</v>
      </c>
      <c r="E19" s="89"/>
      <c r="F19" s="28"/>
      <c r="G19" s="11"/>
      <c r="H19" s="308"/>
      <c r="I19" s="309"/>
      <c r="J19" s="15"/>
      <c r="K19" s="13"/>
      <c r="L19" s="45"/>
      <c r="M19" s="12">
        <f t="shared" si="0"/>
        <v>42859</v>
      </c>
      <c r="N19" s="13" t="str">
        <f t="shared" si="0"/>
        <v>火</v>
      </c>
      <c r="O19" s="27">
        <f t="shared" si="0"/>
        <v>0</v>
      </c>
      <c r="P19" s="15">
        <f t="shared" si="0"/>
        <v>0</v>
      </c>
      <c r="Q19" s="29"/>
      <c r="R19" s="380"/>
      <c r="S19" s="381"/>
      <c r="T19" s="28"/>
      <c r="U19" s="29"/>
    </row>
    <row r="20" spans="1:21" ht="46.5" customHeight="1" x14ac:dyDescent="0.2">
      <c r="A20">
        <v>126</v>
      </c>
      <c r="C20" s="12">
        <v>42860</v>
      </c>
      <c r="D20" s="13" t="str">
        <f>INDEX(ｶﾚﾝﾀﾞｰ!$C$5:$QQ$44,VLOOKUP(初期入力!$D$4,初期入力!$I$3:$K$24,3,0),A20)</f>
        <v>水</v>
      </c>
      <c r="E20" s="89"/>
      <c r="F20" s="28"/>
      <c r="G20" s="13"/>
      <c r="H20" s="308"/>
      <c r="I20" s="309"/>
      <c r="J20" s="15"/>
      <c r="K20" s="13"/>
      <c r="L20" s="45"/>
      <c r="M20" s="12">
        <f t="shared" si="0"/>
        <v>42860</v>
      </c>
      <c r="N20" s="13" t="str">
        <f t="shared" si="0"/>
        <v>水</v>
      </c>
      <c r="O20" s="27">
        <f t="shared" si="0"/>
        <v>0</v>
      </c>
      <c r="P20" s="15">
        <f t="shared" si="0"/>
        <v>0</v>
      </c>
      <c r="Q20" s="29"/>
      <c r="R20" s="380"/>
      <c r="S20" s="381"/>
      <c r="T20" s="28"/>
      <c r="U20" s="29"/>
    </row>
    <row r="21" spans="1:21" ht="46.5" customHeight="1" x14ac:dyDescent="0.2">
      <c r="A21">
        <v>127</v>
      </c>
      <c r="C21" s="12">
        <v>42861</v>
      </c>
      <c r="D21" s="13" t="str">
        <f>INDEX(ｶﾚﾝﾀﾞｰ!$C$5:$QQ$44,VLOOKUP(初期入力!$D$4,初期入力!$I$3:$K$24,3,0),A21)</f>
        <v>木</v>
      </c>
      <c r="E21" s="89"/>
      <c r="F21" s="28"/>
      <c r="G21" s="13"/>
      <c r="H21" s="308"/>
      <c r="I21" s="309"/>
      <c r="J21" s="15"/>
      <c r="K21" s="13"/>
      <c r="L21" s="45"/>
      <c r="M21" s="12">
        <f t="shared" si="0"/>
        <v>42861</v>
      </c>
      <c r="N21" s="13" t="str">
        <f t="shared" si="0"/>
        <v>木</v>
      </c>
      <c r="O21" s="27">
        <f t="shared" si="0"/>
        <v>0</v>
      </c>
      <c r="P21" s="15">
        <f t="shared" si="0"/>
        <v>0</v>
      </c>
      <c r="Q21" s="29"/>
      <c r="R21" s="380"/>
      <c r="S21" s="381"/>
      <c r="T21" s="28"/>
      <c r="U21" s="29"/>
    </row>
    <row r="22" spans="1:21" ht="46.5" customHeight="1" x14ac:dyDescent="0.2">
      <c r="A22">
        <v>128</v>
      </c>
      <c r="C22" s="12">
        <v>42862</v>
      </c>
      <c r="D22" s="13" t="str">
        <f>INDEX(ｶﾚﾝﾀﾞｰ!$C$5:$QQ$44,VLOOKUP(初期入力!$D$4,初期入力!$I$3:$K$24,3,0),A22)</f>
        <v>金</v>
      </c>
      <c r="E22" s="89"/>
      <c r="F22" s="28"/>
      <c r="G22" s="13"/>
      <c r="H22" s="308"/>
      <c r="I22" s="309"/>
      <c r="J22" s="15"/>
      <c r="K22" s="13"/>
      <c r="L22" s="45"/>
      <c r="M22" s="12">
        <f t="shared" si="0"/>
        <v>42862</v>
      </c>
      <c r="N22" s="13" t="str">
        <f t="shared" si="0"/>
        <v>金</v>
      </c>
      <c r="O22" s="27">
        <f t="shared" si="0"/>
        <v>0</v>
      </c>
      <c r="P22" s="15">
        <f t="shared" si="0"/>
        <v>0</v>
      </c>
      <c r="Q22" s="29"/>
      <c r="R22" s="380"/>
      <c r="S22" s="381"/>
      <c r="T22" s="28"/>
      <c r="U22" s="29"/>
    </row>
    <row r="23" spans="1:21" ht="46.5" customHeight="1" x14ac:dyDescent="0.2">
      <c r="A23">
        <v>129</v>
      </c>
      <c r="C23" s="12">
        <v>42863</v>
      </c>
      <c r="D23" s="13" t="str">
        <f>INDEX(ｶﾚﾝﾀﾞｰ!$C$5:$QQ$44,VLOOKUP(初期入力!$D$4,初期入力!$I$3:$K$24,3,0),A23)</f>
        <v>土</v>
      </c>
      <c r="E23" s="89"/>
      <c r="F23" s="28"/>
      <c r="G23" s="13"/>
      <c r="H23" s="308"/>
      <c r="I23" s="309"/>
      <c r="J23" s="15"/>
      <c r="K23" s="13"/>
      <c r="L23" s="45"/>
      <c r="M23" s="12">
        <f t="shared" si="0"/>
        <v>42863</v>
      </c>
      <c r="N23" s="13" t="str">
        <f t="shared" si="0"/>
        <v>土</v>
      </c>
      <c r="O23" s="27">
        <f t="shared" si="0"/>
        <v>0</v>
      </c>
      <c r="P23" s="15">
        <f t="shared" si="0"/>
        <v>0</v>
      </c>
      <c r="Q23" s="29"/>
      <c r="R23" s="380"/>
      <c r="S23" s="381"/>
      <c r="T23" s="28"/>
      <c r="U23" s="29"/>
    </row>
    <row r="24" spans="1:21" ht="46.5" customHeight="1" x14ac:dyDescent="0.2">
      <c r="A24">
        <v>130</v>
      </c>
      <c r="C24" s="12">
        <v>42864</v>
      </c>
      <c r="D24" s="13" t="str">
        <f>INDEX(ｶﾚﾝﾀﾞｰ!$C$5:$QQ$44,VLOOKUP(初期入力!$D$4,初期入力!$I$3:$K$24,3,0),A24)</f>
        <v>日</v>
      </c>
      <c r="E24" s="89"/>
      <c r="F24" s="28"/>
      <c r="G24" s="13"/>
      <c r="H24" s="308"/>
      <c r="I24" s="309"/>
      <c r="J24" s="15"/>
      <c r="K24" s="13"/>
      <c r="L24" s="45"/>
      <c r="M24" s="12">
        <f t="shared" si="0"/>
        <v>42864</v>
      </c>
      <c r="N24" s="13" t="str">
        <f t="shared" si="0"/>
        <v>日</v>
      </c>
      <c r="O24" s="27">
        <f t="shared" si="0"/>
        <v>0</v>
      </c>
      <c r="P24" s="15">
        <f t="shared" si="0"/>
        <v>0</v>
      </c>
      <c r="Q24" s="29"/>
      <c r="R24" s="380"/>
      <c r="S24" s="381"/>
      <c r="T24" s="28"/>
      <c r="U24" s="29"/>
    </row>
    <row r="25" spans="1:21" ht="46.5" customHeight="1" x14ac:dyDescent="0.2">
      <c r="A25">
        <v>131</v>
      </c>
      <c r="C25" s="12">
        <v>42865</v>
      </c>
      <c r="D25" s="13" t="str">
        <f>INDEX(ｶﾚﾝﾀﾞｰ!$C$5:$QQ$44,VLOOKUP(初期入力!$D$4,初期入力!$I$3:$K$24,3,0),A25)</f>
        <v>月</v>
      </c>
      <c r="E25" s="89"/>
      <c r="F25" s="28"/>
      <c r="G25" s="13"/>
      <c r="H25" s="308"/>
      <c r="I25" s="309"/>
      <c r="J25" s="15"/>
      <c r="K25" s="13"/>
      <c r="L25" s="45"/>
      <c r="M25" s="12">
        <f t="shared" si="0"/>
        <v>42865</v>
      </c>
      <c r="N25" s="13" t="str">
        <f t="shared" si="0"/>
        <v>月</v>
      </c>
      <c r="O25" s="27">
        <f t="shared" si="0"/>
        <v>0</v>
      </c>
      <c r="P25" s="15">
        <f t="shared" si="0"/>
        <v>0</v>
      </c>
      <c r="Q25" s="29"/>
      <c r="R25" s="380"/>
      <c r="S25" s="381"/>
      <c r="T25" s="28"/>
      <c r="U25" s="29"/>
    </row>
    <row r="26" spans="1:21" ht="46.5" customHeight="1" x14ac:dyDescent="0.2">
      <c r="C26" s="11"/>
      <c r="D26" s="13"/>
      <c r="E26" s="89"/>
      <c r="F26" s="28"/>
      <c r="G26" s="13"/>
      <c r="H26" s="308"/>
      <c r="I26" s="309"/>
      <c r="J26" s="15"/>
      <c r="K26" s="13"/>
      <c r="L26" s="45"/>
      <c r="M26" s="12">
        <f t="shared" si="0"/>
        <v>0</v>
      </c>
      <c r="N26" s="13">
        <f t="shared" si="0"/>
        <v>0</v>
      </c>
      <c r="O26" s="27">
        <f t="shared" si="0"/>
        <v>0</v>
      </c>
      <c r="P26" s="15">
        <f t="shared" si="0"/>
        <v>0</v>
      </c>
      <c r="Q26" s="29"/>
      <c r="R26" s="380"/>
      <c r="S26" s="381"/>
      <c r="T26" s="28"/>
      <c r="U26" s="29"/>
    </row>
    <row r="27" spans="1:21" ht="25.5" customHeight="1" x14ac:dyDescent="0.2">
      <c r="C27" s="140" t="s">
        <v>131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 t="s">
        <v>131</v>
      </c>
      <c r="N27" s="140"/>
      <c r="O27" s="140"/>
      <c r="P27" s="140"/>
      <c r="Q27" s="140"/>
      <c r="R27" s="140"/>
      <c r="S27" s="140"/>
      <c r="T27" s="140"/>
      <c r="U27" s="140"/>
    </row>
    <row r="28" spans="1:21" ht="13.25" x14ac:dyDescent="0.2">
      <c r="C28" s="14"/>
      <c r="M28" s="14"/>
    </row>
    <row r="29" spans="1:21" ht="14" x14ac:dyDescent="0.2">
      <c r="C29" s="9" t="s">
        <v>25</v>
      </c>
      <c r="M29" s="9" t="s">
        <v>25</v>
      </c>
    </row>
    <row r="30" spans="1:21" ht="22.5" customHeight="1" x14ac:dyDescent="0.2">
      <c r="C30" s="43"/>
      <c r="D30" s="34"/>
      <c r="E30" s="34"/>
      <c r="F30" s="34"/>
      <c r="G30" s="34"/>
      <c r="H30" s="34"/>
      <c r="I30" s="34"/>
      <c r="J30" s="34"/>
      <c r="K30" s="34"/>
      <c r="L30" s="46"/>
      <c r="M30" s="43"/>
      <c r="N30" s="34"/>
      <c r="O30" s="34"/>
      <c r="P30" s="34"/>
      <c r="Q30" s="34"/>
      <c r="R30" s="34"/>
      <c r="S30" s="34"/>
      <c r="T30" s="34"/>
      <c r="U30" s="34"/>
    </row>
    <row r="31" spans="1:21" ht="22.5" customHeight="1" x14ac:dyDescent="0.2">
      <c r="C31" s="44"/>
      <c r="D31" s="35"/>
      <c r="E31" s="35"/>
      <c r="F31" s="35"/>
      <c r="G31" s="35"/>
      <c r="H31" s="35"/>
      <c r="I31" s="35"/>
      <c r="J31" s="35"/>
      <c r="K31" s="35"/>
      <c r="L31" s="46"/>
      <c r="M31" s="44"/>
      <c r="N31" s="35"/>
      <c r="O31" s="35"/>
      <c r="P31" s="35"/>
      <c r="Q31" s="35"/>
      <c r="R31" s="35"/>
      <c r="S31" s="35"/>
      <c r="T31" s="35"/>
      <c r="U31" s="35"/>
    </row>
    <row r="32" spans="1:21" ht="22.5" customHeight="1" x14ac:dyDescent="0.2">
      <c r="C32" s="44"/>
      <c r="D32" s="35"/>
      <c r="E32" s="35"/>
      <c r="F32" s="35"/>
      <c r="G32" s="35"/>
      <c r="H32" s="35"/>
      <c r="I32" s="35"/>
      <c r="J32" s="35"/>
      <c r="K32" s="35"/>
      <c r="L32" s="46"/>
      <c r="M32" s="44"/>
      <c r="N32" s="35"/>
      <c r="O32" s="35"/>
      <c r="P32" s="35"/>
      <c r="Q32" s="35"/>
      <c r="R32" s="35"/>
      <c r="S32" s="35"/>
      <c r="T32" s="35"/>
      <c r="U32" s="35"/>
    </row>
    <row r="33" spans="1:21" ht="22.5" customHeight="1" x14ac:dyDescent="0.2">
      <c r="C33" s="44"/>
      <c r="D33" s="35"/>
      <c r="E33" s="35"/>
      <c r="F33" s="35"/>
      <c r="G33" s="35"/>
      <c r="H33" s="35"/>
      <c r="I33" s="35"/>
      <c r="J33" s="35"/>
      <c r="K33" s="35"/>
      <c r="L33" s="46"/>
      <c r="M33" s="44"/>
      <c r="N33" s="35"/>
      <c r="O33" s="35"/>
      <c r="P33" s="35"/>
      <c r="Q33" s="35"/>
      <c r="R33" s="35"/>
      <c r="S33" s="35"/>
      <c r="T33" s="35"/>
      <c r="U33" s="35"/>
    </row>
    <row r="34" spans="1:21" ht="11.25" customHeight="1" x14ac:dyDescent="0.2">
      <c r="C34" s="47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6"/>
      <c r="O34" s="46"/>
      <c r="P34" s="46"/>
      <c r="Q34" s="46"/>
      <c r="R34" s="46"/>
      <c r="S34" s="46"/>
      <c r="T34" s="46"/>
      <c r="U34" s="46"/>
    </row>
    <row r="35" spans="1:21" ht="11.25" customHeight="1" x14ac:dyDescent="0.2">
      <c r="C35" s="47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6"/>
      <c r="O35" s="46"/>
      <c r="P35" s="46"/>
      <c r="Q35" s="46"/>
      <c r="R35" s="46"/>
      <c r="S35" s="46"/>
      <c r="T35" s="46"/>
      <c r="U35" s="46"/>
    </row>
    <row r="36" spans="1:21" ht="46.5" customHeight="1" x14ac:dyDescent="0.2">
      <c r="A36">
        <v>132</v>
      </c>
      <c r="C36" s="12">
        <v>42866</v>
      </c>
      <c r="D36" s="13" t="str">
        <f>INDEX(ｶﾚﾝﾀﾞｰ!$C$5:$QQ$44,VLOOKUP(初期入力!$D$4,初期入力!$I$3:$K$24,3,0),A36)</f>
        <v>火</v>
      </c>
      <c r="E36" s="89"/>
      <c r="F36" s="28"/>
      <c r="G36" s="13"/>
      <c r="H36" s="308"/>
      <c r="I36" s="309"/>
      <c r="J36" s="15"/>
      <c r="K36" s="13"/>
      <c r="L36" s="45"/>
      <c r="M36" s="12">
        <f t="shared" ref="M36:O46" si="1">C36</f>
        <v>42866</v>
      </c>
      <c r="N36" s="13" t="str">
        <f t="shared" si="1"/>
        <v>火</v>
      </c>
      <c r="O36" s="27">
        <f>E36</f>
        <v>0</v>
      </c>
      <c r="P36" s="15">
        <f t="shared" ref="P36:P46" si="2">F36</f>
        <v>0</v>
      </c>
      <c r="Q36" s="29"/>
      <c r="R36" s="380"/>
      <c r="S36" s="381"/>
      <c r="T36" s="28"/>
      <c r="U36" s="29"/>
    </row>
    <row r="37" spans="1:21" ht="46.5" customHeight="1" x14ac:dyDescent="0.2">
      <c r="A37">
        <v>133</v>
      </c>
      <c r="C37" s="12">
        <v>42867</v>
      </c>
      <c r="D37" s="13" t="str">
        <f>INDEX(ｶﾚﾝﾀﾞｰ!$C$5:$QQ$44,VLOOKUP(初期入力!$D$4,初期入力!$I$3:$K$24,3,0),A37)</f>
        <v>水</v>
      </c>
      <c r="E37" s="89"/>
      <c r="F37" s="28"/>
      <c r="G37" s="13"/>
      <c r="H37" s="308"/>
      <c r="I37" s="309"/>
      <c r="J37" s="15"/>
      <c r="K37" s="13"/>
      <c r="L37" s="45"/>
      <c r="M37" s="12">
        <f t="shared" si="1"/>
        <v>42867</v>
      </c>
      <c r="N37" s="13" t="str">
        <f t="shared" si="1"/>
        <v>水</v>
      </c>
      <c r="O37" s="27">
        <f t="shared" si="1"/>
        <v>0</v>
      </c>
      <c r="P37" s="15">
        <f t="shared" si="2"/>
        <v>0</v>
      </c>
      <c r="Q37" s="29"/>
      <c r="R37" s="380"/>
      <c r="S37" s="381"/>
      <c r="T37" s="28"/>
      <c r="U37" s="29"/>
    </row>
    <row r="38" spans="1:21" ht="46.5" customHeight="1" x14ac:dyDescent="0.2">
      <c r="A38">
        <v>134</v>
      </c>
      <c r="C38" s="12">
        <v>42868</v>
      </c>
      <c r="D38" s="13" t="str">
        <f>INDEX(ｶﾚﾝﾀﾞｰ!$C$5:$QQ$44,VLOOKUP(初期入力!$D$4,初期入力!$I$3:$K$24,3,0),A38)</f>
        <v>木</v>
      </c>
      <c r="E38" s="89"/>
      <c r="F38" s="28"/>
      <c r="G38" s="11"/>
      <c r="H38" s="308"/>
      <c r="I38" s="309"/>
      <c r="J38" s="15"/>
      <c r="K38" s="13"/>
      <c r="L38" s="45"/>
      <c r="M38" s="12">
        <f t="shared" si="1"/>
        <v>42868</v>
      </c>
      <c r="N38" s="13" t="str">
        <f t="shared" si="1"/>
        <v>木</v>
      </c>
      <c r="O38" s="27">
        <f t="shared" si="1"/>
        <v>0</v>
      </c>
      <c r="P38" s="15">
        <f t="shared" si="2"/>
        <v>0</v>
      </c>
      <c r="Q38" s="29"/>
      <c r="R38" s="380"/>
      <c r="S38" s="381"/>
      <c r="T38" s="28"/>
      <c r="U38" s="29"/>
    </row>
    <row r="39" spans="1:21" ht="46.5" customHeight="1" x14ac:dyDescent="0.2">
      <c r="A39">
        <v>135</v>
      </c>
      <c r="C39" s="12">
        <v>42869</v>
      </c>
      <c r="D39" s="13" t="str">
        <f>INDEX(ｶﾚﾝﾀﾞｰ!$C$5:$QQ$44,VLOOKUP(初期入力!$D$4,初期入力!$I$3:$K$24,3,0),A39)</f>
        <v>金</v>
      </c>
      <c r="E39" s="89"/>
      <c r="F39" s="28"/>
      <c r="G39" s="11"/>
      <c r="H39" s="308"/>
      <c r="I39" s="309"/>
      <c r="J39" s="15"/>
      <c r="K39" s="13"/>
      <c r="L39" s="45"/>
      <c r="M39" s="12">
        <f t="shared" si="1"/>
        <v>42869</v>
      </c>
      <c r="N39" s="13" t="str">
        <f t="shared" si="1"/>
        <v>金</v>
      </c>
      <c r="O39" s="27">
        <f t="shared" si="1"/>
        <v>0</v>
      </c>
      <c r="P39" s="15">
        <f t="shared" si="2"/>
        <v>0</v>
      </c>
      <c r="Q39" s="29"/>
      <c r="R39" s="380"/>
      <c r="S39" s="381"/>
      <c r="T39" s="28"/>
      <c r="U39" s="29"/>
    </row>
    <row r="40" spans="1:21" ht="46.5" customHeight="1" x14ac:dyDescent="0.2">
      <c r="A40">
        <v>136</v>
      </c>
      <c r="C40" s="12">
        <v>42870</v>
      </c>
      <c r="D40" s="13" t="str">
        <f>INDEX(ｶﾚﾝﾀﾞｰ!$C$5:$QQ$44,VLOOKUP(初期入力!$D$4,初期入力!$I$3:$K$24,3,0),A40)</f>
        <v>土</v>
      </c>
      <c r="E40" s="89"/>
      <c r="F40" s="28"/>
      <c r="G40" s="13"/>
      <c r="H40" s="308"/>
      <c r="I40" s="309"/>
      <c r="J40" s="15"/>
      <c r="K40" s="13"/>
      <c r="L40" s="45"/>
      <c r="M40" s="12">
        <f t="shared" si="1"/>
        <v>42870</v>
      </c>
      <c r="N40" s="13" t="str">
        <f t="shared" si="1"/>
        <v>土</v>
      </c>
      <c r="O40" s="27">
        <f t="shared" si="1"/>
        <v>0</v>
      </c>
      <c r="P40" s="15">
        <f t="shared" si="2"/>
        <v>0</v>
      </c>
      <c r="Q40" s="29"/>
      <c r="R40" s="380"/>
      <c r="S40" s="381"/>
      <c r="T40" s="28"/>
      <c r="U40" s="29"/>
    </row>
    <row r="41" spans="1:21" ht="46.5" customHeight="1" x14ac:dyDescent="0.2">
      <c r="A41">
        <v>137</v>
      </c>
      <c r="C41" s="12">
        <v>42871</v>
      </c>
      <c r="D41" s="13" t="str">
        <f>INDEX(ｶﾚﾝﾀﾞｰ!$C$5:$QQ$44,VLOOKUP(初期入力!$D$4,初期入力!$I$3:$K$24,3,0),A41)</f>
        <v>日</v>
      </c>
      <c r="E41" s="89"/>
      <c r="F41" s="28"/>
      <c r="G41" s="13"/>
      <c r="H41" s="308"/>
      <c r="I41" s="309"/>
      <c r="J41" s="15"/>
      <c r="K41" s="13"/>
      <c r="L41" s="45"/>
      <c r="M41" s="12">
        <f t="shared" si="1"/>
        <v>42871</v>
      </c>
      <c r="N41" s="13" t="str">
        <f t="shared" si="1"/>
        <v>日</v>
      </c>
      <c r="O41" s="27">
        <f t="shared" si="1"/>
        <v>0</v>
      </c>
      <c r="P41" s="15">
        <f t="shared" si="2"/>
        <v>0</v>
      </c>
      <c r="Q41" s="29"/>
      <c r="R41" s="380"/>
      <c r="S41" s="381"/>
      <c r="T41" s="28"/>
      <c r="U41" s="29"/>
    </row>
    <row r="42" spans="1:21" ht="46.5" customHeight="1" x14ac:dyDescent="0.2">
      <c r="A42">
        <v>138</v>
      </c>
      <c r="C42" s="12">
        <v>42872</v>
      </c>
      <c r="D42" s="13" t="str">
        <f>INDEX(ｶﾚﾝﾀﾞｰ!$C$5:$QQ$44,VLOOKUP(初期入力!$D$4,初期入力!$I$3:$K$24,3,0),A42)</f>
        <v>月</v>
      </c>
      <c r="E42" s="89"/>
      <c r="F42" s="28"/>
      <c r="G42" s="13"/>
      <c r="H42" s="308"/>
      <c r="I42" s="309"/>
      <c r="J42" s="15"/>
      <c r="K42" s="13"/>
      <c r="L42" s="45"/>
      <c r="M42" s="12">
        <f t="shared" si="1"/>
        <v>42872</v>
      </c>
      <c r="N42" s="13" t="str">
        <f t="shared" si="1"/>
        <v>月</v>
      </c>
      <c r="O42" s="27">
        <f t="shared" si="1"/>
        <v>0</v>
      </c>
      <c r="P42" s="15">
        <f t="shared" si="2"/>
        <v>0</v>
      </c>
      <c r="Q42" s="29"/>
      <c r="R42" s="380"/>
      <c r="S42" s="381"/>
      <c r="T42" s="28"/>
      <c r="U42" s="29"/>
    </row>
    <row r="43" spans="1:21" ht="46.5" customHeight="1" x14ac:dyDescent="0.2">
      <c r="A43">
        <v>139</v>
      </c>
      <c r="C43" s="12">
        <v>42873</v>
      </c>
      <c r="D43" s="13" t="str">
        <f>INDEX(ｶﾚﾝﾀﾞｰ!$C$5:$QQ$44,VLOOKUP(初期入力!$D$4,初期入力!$I$3:$K$24,3,0),A43)</f>
        <v>火</v>
      </c>
      <c r="E43" s="89"/>
      <c r="F43" s="28"/>
      <c r="G43" s="13"/>
      <c r="H43" s="308"/>
      <c r="I43" s="309"/>
      <c r="J43" s="15"/>
      <c r="K43" s="13"/>
      <c r="L43" s="45"/>
      <c r="M43" s="12">
        <f t="shared" si="1"/>
        <v>42873</v>
      </c>
      <c r="N43" s="13" t="str">
        <f t="shared" si="1"/>
        <v>火</v>
      </c>
      <c r="O43" s="27">
        <f t="shared" si="1"/>
        <v>0</v>
      </c>
      <c r="P43" s="15">
        <f t="shared" si="2"/>
        <v>0</v>
      </c>
      <c r="Q43" s="29"/>
      <c r="R43" s="380"/>
      <c r="S43" s="381"/>
      <c r="T43" s="28"/>
      <c r="U43" s="29"/>
    </row>
    <row r="44" spans="1:21" ht="46.5" customHeight="1" x14ac:dyDescent="0.2">
      <c r="A44">
        <v>140</v>
      </c>
      <c r="C44" s="12">
        <v>42874</v>
      </c>
      <c r="D44" s="13" t="str">
        <f>INDEX(ｶﾚﾝﾀﾞｰ!$C$5:$QQ$44,VLOOKUP(初期入力!$D$4,初期入力!$I$3:$K$24,3,0),A44)</f>
        <v>水</v>
      </c>
      <c r="E44" s="89"/>
      <c r="F44" s="28"/>
      <c r="G44" s="13"/>
      <c r="H44" s="308"/>
      <c r="I44" s="309"/>
      <c r="J44" s="15"/>
      <c r="K44" s="13"/>
      <c r="L44" s="45"/>
      <c r="M44" s="12">
        <f t="shared" si="1"/>
        <v>42874</v>
      </c>
      <c r="N44" s="13" t="str">
        <f t="shared" si="1"/>
        <v>水</v>
      </c>
      <c r="O44" s="27">
        <f t="shared" si="1"/>
        <v>0</v>
      </c>
      <c r="P44" s="15">
        <f t="shared" si="2"/>
        <v>0</v>
      </c>
      <c r="Q44" s="29"/>
      <c r="R44" s="380"/>
      <c r="S44" s="381"/>
      <c r="T44" s="28"/>
      <c r="U44" s="29"/>
    </row>
    <row r="45" spans="1:21" ht="46.5" customHeight="1" x14ac:dyDescent="0.2">
      <c r="A45">
        <v>141</v>
      </c>
      <c r="C45" s="12">
        <v>42875</v>
      </c>
      <c r="D45" s="13" t="str">
        <f>INDEX(ｶﾚﾝﾀﾞｰ!$C$5:$QQ$44,VLOOKUP(初期入力!$D$4,初期入力!$I$3:$K$24,3,0),A45)</f>
        <v>木</v>
      </c>
      <c r="E45" s="89"/>
      <c r="F45" s="28"/>
      <c r="G45" s="13"/>
      <c r="H45" s="308"/>
      <c r="I45" s="309"/>
      <c r="J45" s="15"/>
      <c r="K45" s="13"/>
      <c r="L45" s="45"/>
      <c r="M45" s="12">
        <f t="shared" si="1"/>
        <v>42875</v>
      </c>
      <c r="N45" s="13" t="str">
        <f t="shared" si="1"/>
        <v>木</v>
      </c>
      <c r="O45" s="27">
        <f t="shared" si="1"/>
        <v>0</v>
      </c>
      <c r="P45" s="15">
        <f t="shared" si="2"/>
        <v>0</v>
      </c>
      <c r="Q45" s="29"/>
      <c r="R45" s="380"/>
      <c r="S45" s="381"/>
      <c r="T45" s="28"/>
      <c r="U45" s="29"/>
    </row>
    <row r="46" spans="1:21" ht="46.5" customHeight="1" x14ac:dyDescent="0.2">
      <c r="C46" s="11"/>
      <c r="D46" s="13"/>
      <c r="E46" s="89"/>
      <c r="F46" s="28"/>
      <c r="G46" s="13"/>
      <c r="H46" s="308"/>
      <c r="I46" s="309"/>
      <c r="J46" s="15"/>
      <c r="K46" s="13"/>
      <c r="L46" s="45"/>
      <c r="M46" s="12">
        <f t="shared" si="1"/>
        <v>0</v>
      </c>
      <c r="N46" s="13">
        <f t="shared" si="1"/>
        <v>0</v>
      </c>
      <c r="O46" s="27">
        <f t="shared" si="1"/>
        <v>0</v>
      </c>
      <c r="P46" s="15">
        <f t="shared" si="2"/>
        <v>0</v>
      </c>
      <c r="Q46" s="29"/>
      <c r="R46" s="380"/>
      <c r="S46" s="381"/>
      <c r="T46" s="28"/>
      <c r="U46" s="29"/>
    </row>
    <row r="47" spans="1:21" ht="25.5" customHeight="1" x14ac:dyDescent="0.2">
      <c r="C47" s="140" t="s">
        <v>131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 t="s">
        <v>131</v>
      </c>
      <c r="N47" s="140"/>
      <c r="O47" s="140"/>
      <c r="P47" s="140"/>
      <c r="Q47" s="140"/>
      <c r="R47" s="140"/>
      <c r="S47" s="140"/>
      <c r="T47" s="140"/>
      <c r="U47" s="140"/>
    </row>
    <row r="48" spans="1:21" ht="13.25" x14ac:dyDescent="0.2">
      <c r="C48" s="14"/>
      <c r="M48" s="14"/>
    </row>
    <row r="49" spans="1:21" ht="14" x14ac:dyDescent="0.2">
      <c r="C49" s="9" t="s">
        <v>25</v>
      </c>
      <c r="M49" s="9" t="s">
        <v>25</v>
      </c>
    </row>
    <row r="50" spans="1:21" ht="22.5" customHeight="1" x14ac:dyDescent="0.2">
      <c r="C50" s="43"/>
      <c r="D50" s="34"/>
      <c r="E50" s="34"/>
      <c r="F50" s="34"/>
      <c r="G50" s="34"/>
      <c r="H50" s="34"/>
      <c r="I50" s="34"/>
      <c r="J50" s="34"/>
      <c r="K50" s="34"/>
      <c r="L50" s="46"/>
      <c r="M50" s="43"/>
      <c r="N50" s="34"/>
      <c r="O50" s="34"/>
      <c r="P50" s="34"/>
      <c r="Q50" s="34"/>
      <c r="R50" s="34"/>
      <c r="S50" s="34"/>
      <c r="T50" s="34"/>
      <c r="U50" s="34"/>
    </row>
    <row r="51" spans="1:21" ht="22.5" customHeight="1" x14ac:dyDescent="0.2">
      <c r="C51" s="44"/>
      <c r="D51" s="35"/>
      <c r="E51" s="35"/>
      <c r="F51" s="35"/>
      <c r="G51" s="35"/>
      <c r="H51" s="35"/>
      <c r="I51" s="35"/>
      <c r="J51" s="35"/>
      <c r="K51" s="35"/>
      <c r="L51" s="46"/>
      <c r="M51" s="44"/>
      <c r="N51" s="35"/>
      <c r="O51" s="35"/>
      <c r="P51" s="35"/>
      <c r="Q51" s="35"/>
      <c r="R51" s="35"/>
      <c r="S51" s="35"/>
      <c r="T51" s="35"/>
      <c r="U51" s="35"/>
    </row>
    <row r="52" spans="1:21" ht="22.5" customHeight="1" x14ac:dyDescent="0.2">
      <c r="C52" s="44"/>
      <c r="D52" s="35"/>
      <c r="E52" s="35"/>
      <c r="F52" s="35"/>
      <c r="G52" s="35"/>
      <c r="H52" s="35"/>
      <c r="I52" s="35"/>
      <c r="J52" s="35"/>
      <c r="K52" s="35"/>
      <c r="L52" s="46"/>
      <c r="M52" s="44"/>
      <c r="N52" s="35"/>
      <c r="O52" s="35"/>
      <c r="P52" s="35"/>
      <c r="Q52" s="35"/>
      <c r="R52" s="35"/>
      <c r="S52" s="35"/>
      <c r="T52" s="35"/>
      <c r="U52" s="35"/>
    </row>
    <row r="53" spans="1:21" ht="22.5" customHeight="1" x14ac:dyDescent="0.2">
      <c r="C53" s="44"/>
      <c r="D53" s="35"/>
      <c r="E53" s="35"/>
      <c r="F53" s="35"/>
      <c r="G53" s="35"/>
      <c r="H53" s="35"/>
      <c r="I53" s="35"/>
      <c r="J53" s="35"/>
      <c r="K53" s="35"/>
      <c r="L53" s="46"/>
      <c r="M53" s="44"/>
      <c r="N53" s="35"/>
      <c r="O53" s="35"/>
      <c r="P53" s="35"/>
      <c r="Q53" s="35"/>
      <c r="R53" s="35"/>
      <c r="S53" s="35"/>
      <c r="T53" s="35"/>
      <c r="U53" s="35"/>
    </row>
    <row r="54" spans="1:21" ht="11.25" customHeight="1" x14ac:dyDescent="0.2"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7"/>
      <c r="N54" s="46"/>
      <c r="O54" s="46"/>
      <c r="P54" s="46"/>
      <c r="Q54" s="46"/>
      <c r="R54" s="46"/>
      <c r="S54" s="46"/>
      <c r="T54" s="46"/>
      <c r="U54" s="46"/>
    </row>
    <row r="55" spans="1:21" ht="11.25" customHeight="1" x14ac:dyDescent="0.2">
      <c r="C55" s="47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6"/>
      <c r="O55" s="46"/>
      <c r="P55" s="46"/>
      <c r="Q55" s="46"/>
      <c r="R55" s="46"/>
      <c r="S55" s="46"/>
      <c r="T55" s="46"/>
      <c r="U55" s="46"/>
    </row>
    <row r="56" spans="1:21" ht="46.5" customHeight="1" x14ac:dyDescent="0.2">
      <c r="A56">
        <v>142</v>
      </c>
      <c r="C56" s="12">
        <v>42876</v>
      </c>
      <c r="D56" s="13" t="str">
        <f>INDEX(ｶﾚﾝﾀﾞｰ!$C$5:$QQ$44,VLOOKUP(初期入力!$D$4,初期入力!$I$3:$K$24,3,0),A56)</f>
        <v>金</v>
      </c>
      <c r="E56" s="89"/>
      <c r="F56" s="28"/>
      <c r="G56" s="13"/>
      <c r="H56" s="308"/>
      <c r="I56" s="309"/>
      <c r="J56" s="15"/>
      <c r="K56" s="13"/>
      <c r="L56" s="45"/>
      <c r="M56" s="12">
        <f t="shared" ref="M56:O66" si="3">C56</f>
        <v>42876</v>
      </c>
      <c r="N56" s="13" t="str">
        <f t="shared" si="3"/>
        <v>金</v>
      </c>
      <c r="O56" s="27">
        <f>E56</f>
        <v>0</v>
      </c>
      <c r="P56" s="15">
        <f t="shared" ref="P56:P66" si="4">F56</f>
        <v>0</v>
      </c>
      <c r="Q56" s="29"/>
      <c r="R56" s="380"/>
      <c r="S56" s="381"/>
      <c r="T56" s="28"/>
      <c r="U56" s="29"/>
    </row>
    <row r="57" spans="1:21" ht="46.5" customHeight="1" x14ac:dyDescent="0.2">
      <c r="A57">
        <v>143</v>
      </c>
      <c r="C57" s="12">
        <v>42877</v>
      </c>
      <c r="D57" s="13" t="str">
        <f>INDEX(ｶﾚﾝﾀﾞｰ!$C$5:$QQ$44,VLOOKUP(初期入力!$D$4,初期入力!$I$3:$K$24,3,0),A57)</f>
        <v>土</v>
      </c>
      <c r="E57" s="89"/>
      <c r="F57" s="28"/>
      <c r="G57" s="13"/>
      <c r="H57" s="308"/>
      <c r="I57" s="309"/>
      <c r="J57" s="15"/>
      <c r="K57" s="13"/>
      <c r="L57" s="45"/>
      <c r="M57" s="12">
        <f t="shared" si="3"/>
        <v>42877</v>
      </c>
      <c r="N57" s="13" t="str">
        <f t="shared" si="3"/>
        <v>土</v>
      </c>
      <c r="O57" s="27">
        <f t="shared" si="3"/>
        <v>0</v>
      </c>
      <c r="P57" s="15">
        <f t="shared" si="4"/>
        <v>0</v>
      </c>
      <c r="Q57" s="29"/>
      <c r="R57" s="380"/>
      <c r="S57" s="381"/>
      <c r="T57" s="28"/>
      <c r="U57" s="29"/>
    </row>
    <row r="58" spans="1:21" ht="46.5" customHeight="1" x14ac:dyDescent="0.2">
      <c r="A58">
        <v>144</v>
      </c>
      <c r="C58" s="12">
        <v>42878</v>
      </c>
      <c r="D58" s="13" t="str">
        <f>INDEX(ｶﾚﾝﾀﾞｰ!$C$5:$QQ$44,VLOOKUP(初期入力!$D$4,初期入力!$I$3:$K$24,3,0),A58)</f>
        <v>日</v>
      </c>
      <c r="E58" s="89"/>
      <c r="F58" s="28"/>
      <c r="G58" s="11"/>
      <c r="H58" s="308"/>
      <c r="I58" s="309"/>
      <c r="J58" s="15"/>
      <c r="K58" s="13"/>
      <c r="L58" s="45"/>
      <c r="M58" s="12">
        <f t="shared" si="3"/>
        <v>42878</v>
      </c>
      <c r="N58" s="13" t="str">
        <f t="shared" si="3"/>
        <v>日</v>
      </c>
      <c r="O58" s="27">
        <f t="shared" si="3"/>
        <v>0</v>
      </c>
      <c r="P58" s="15">
        <f t="shared" si="4"/>
        <v>0</v>
      </c>
      <c r="Q58" s="29"/>
      <c r="R58" s="380"/>
      <c r="S58" s="381"/>
      <c r="T58" s="28"/>
      <c r="U58" s="29"/>
    </row>
    <row r="59" spans="1:21" ht="46.5" customHeight="1" x14ac:dyDescent="0.2">
      <c r="A59">
        <v>145</v>
      </c>
      <c r="C59" s="12">
        <v>42879</v>
      </c>
      <c r="D59" s="13" t="str">
        <f>INDEX(ｶﾚﾝﾀﾞｰ!$C$5:$QQ$44,VLOOKUP(初期入力!$D$4,初期入力!$I$3:$K$24,3,0),A59)</f>
        <v>月</v>
      </c>
      <c r="E59" s="89"/>
      <c r="F59" s="28"/>
      <c r="G59" s="11"/>
      <c r="H59" s="308"/>
      <c r="I59" s="309"/>
      <c r="J59" s="15"/>
      <c r="K59" s="13"/>
      <c r="L59" s="45"/>
      <c r="M59" s="12">
        <f t="shared" si="3"/>
        <v>42879</v>
      </c>
      <c r="N59" s="13" t="str">
        <f t="shared" si="3"/>
        <v>月</v>
      </c>
      <c r="O59" s="27">
        <f t="shared" si="3"/>
        <v>0</v>
      </c>
      <c r="P59" s="15">
        <f t="shared" si="4"/>
        <v>0</v>
      </c>
      <c r="Q59" s="29"/>
      <c r="R59" s="380"/>
      <c r="S59" s="381"/>
      <c r="T59" s="28"/>
      <c r="U59" s="29"/>
    </row>
    <row r="60" spans="1:21" ht="46.5" customHeight="1" x14ac:dyDescent="0.2">
      <c r="A60">
        <v>146</v>
      </c>
      <c r="C60" s="12">
        <v>42880</v>
      </c>
      <c r="D60" s="13" t="str">
        <f>INDEX(ｶﾚﾝﾀﾞｰ!$C$5:$QQ$44,VLOOKUP(初期入力!$D$4,初期入力!$I$3:$K$24,3,0),A60)</f>
        <v>火</v>
      </c>
      <c r="E60" s="89"/>
      <c r="F60" s="28"/>
      <c r="G60" s="13"/>
      <c r="H60" s="308"/>
      <c r="I60" s="309"/>
      <c r="J60" s="15"/>
      <c r="K60" s="13"/>
      <c r="L60" s="45"/>
      <c r="M60" s="12">
        <f t="shared" si="3"/>
        <v>42880</v>
      </c>
      <c r="N60" s="13" t="str">
        <f t="shared" si="3"/>
        <v>火</v>
      </c>
      <c r="O60" s="27">
        <f t="shared" si="3"/>
        <v>0</v>
      </c>
      <c r="P60" s="15">
        <f t="shared" si="4"/>
        <v>0</v>
      </c>
      <c r="Q60" s="29"/>
      <c r="R60" s="380"/>
      <c r="S60" s="381"/>
      <c r="T60" s="28"/>
      <c r="U60" s="29"/>
    </row>
    <row r="61" spans="1:21" ht="46.5" customHeight="1" x14ac:dyDescent="0.2">
      <c r="A61">
        <v>147</v>
      </c>
      <c r="C61" s="12">
        <v>42881</v>
      </c>
      <c r="D61" s="13" t="str">
        <f>INDEX(ｶﾚﾝﾀﾞｰ!$C$5:$QQ$44,VLOOKUP(初期入力!$D$4,初期入力!$I$3:$K$24,3,0),A61)</f>
        <v>水</v>
      </c>
      <c r="E61" s="89"/>
      <c r="F61" s="28"/>
      <c r="G61" s="13"/>
      <c r="H61" s="308"/>
      <c r="I61" s="309"/>
      <c r="J61" s="15"/>
      <c r="K61" s="13"/>
      <c r="L61" s="45"/>
      <c r="M61" s="12">
        <f t="shared" si="3"/>
        <v>42881</v>
      </c>
      <c r="N61" s="13" t="str">
        <f t="shared" si="3"/>
        <v>水</v>
      </c>
      <c r="O61" s="27">
        <f t="shared" si="3"/>
        <v>0</v>
      </c>
      <c r="P61" s="15">
        <f t="shared" si="4"/>
        <v>0</v>
      </c>
      <c r="Q61" s="29"/>
      <c r="R61" s="380"/>
      <c r="S61" s="381"/>
      <c r="T61" s="28"/>
      <c r="U61" s="29"/>
    </row>
    <row r="62" spans="1:21" ht="46.5" customHeight="1" x14ac:dyDescent="0.2">
      <c r="A62">
        <v>148</v>
      </c>
      <c r="C62" s="12">
        <v>42882</v>
      </c>
      <c r="D62" s="13" t="str">
        <f>INDEX(ｶﾚﾝﾀﾞｰ!$C$5:$QQ$44,VLOOKUP(初期入力!$D$4,初期入力!$I$3:$K$24,3,0),A62)</f>
        <v>木</v>
      </c>
      <c r="E62" s="89"/>
      <c r="F62" s="28"/>
      <c r="G62" s="13"/>
      <c r="H62" s="308"/>
      <c r="I62" s="309"/>
      <c r="J62" s="15"/>
      <c r="K62" s="13"/>
      <c r="L62" s="45"/>
      <c r="M62" s="12">
        <f t="shared" si="3"/>
        <v>42882</v>
      </c>
      <c r="N62" s="13" t="str">
        <f t="shared" si="3"/>
        <v>木</v>
      </c>
      <c r="O62" s="27">
        <f t="shared" si="3"/>
        <v>0</v>
      </c>
      <c r="P62" s="15">
        <f t="shared" si="4"/>
        <v>0</v>
      </c>
      <c r="Q62" s="29"/>
      <c r="R62" s="380"/>
      <c r="S62" s="381"/>
      <c r="T62" s="28"/>
      <c r="U62" s="29"/>
    </row>
    <row r="63" spans="1:21" ht="46.5" customHeight="1" x14ac:dyDescent="0.2">
      <c r="A63">
        <v>149</v>
      </c>
      <c r="C63" s="12">
        <v>42883</v>
      </c>
      <c r="D63" s="13" t="str">
        <f>INDEX(ｶﾚﾝﾀﾞｰ!$C$5:$QQ$44,VLOOKUP(初期入力!$D$4,初期入力!$I$3:$K$24,3,0),A63)</f>
        <v>金</v>
      </c>
      <c r="E63" s="89"/>
      <c r="F63" s="28"/>
      <c r="G63" s="13"/>
      <c r="H63" s="308"/>
      <c r="I63" s="309"/>
      <c r="J63" s="15"/>
      <c r="K63" s="13"/>
      <c r="L63" s="45"/>
      <c r="M63" s="12">
        <f t="shared" si="3"/>
        <v>42883</v>
      </c>
      <c r="N63" s="13" t="str">
        <f t="shared" si="3"/>
        <v>金</v>
      </c>
      <c r="O63" s="27">
        <f t="shared" si="3"/>
        <v>0</v>
      </c>
      <c r="P63" s="15">
        <f t="shared" si="4"/>
        <v>0</v>
      </c>
      <c r="Q63" s="29"/>
      <c r="R63" s="380"/>
      <c r="S63" s="381"/>
      <c r="T63" s="28"/>
      <c r="U63" s="29"/>
    </row>
    <row r="64" spans="1:21" ht="46.5" customHeight="1" x14ac:dyDescent="0.2">
      <c r="A64">
        <v>150</v>
      </c>
      <c r="C64" s="12">
        <v>42884</v>
      </c>
      <c r="D64" s="13" t="str">
        <f>INDEX(ｶﾚﾝﾀﾞｰ!$C$5:$QQ$44,VLOOKUP(初期入力!$D$4,初期入力!$I$3:$K$24,3,0),A64)</f>
        <v>土</v>
      </c>
      <c r="E64" s="89"/>
      <c r="F64" s="28"/>
      <c r="G64" s="13"/>
      <c r="H64" s="308"/>
      <c r="I64" s="309"/>
      <c r="J64" s="15"/>
      <c r="K64" s="13"/>
      <c r="L64" s="45"/>
      <c r="M64" s="12">
        <f t="shared" si="3"/>
        <v>42884</v>
      </c>
      <c r="N64" s="13" t="str">
        <f t="shared" si="3"/>
        <v>土</v>
      </c>
      <c r="O64" s="27">
        <f t="shared" si="3"/>
        <v>0</v>
      </c>
      <c r="P64" s="15">
        <f t="shared" si="4"/>
        <v>0</v>
      </c>
      <c r="Q64" s="29"/>
      <c r="R64" s="380"/>
      <c r="S64" s="381"/>
      <c r="T64" s="28"/>
      <c r="U64" s="29"/>
    </row>
    <row r="65" spans="1:21" ht="46.5" customHeight="1" x14ac:dyDescent="0.2">
      <c r="A65">
        <v>151</v>
      </c>
      <c r="C65" s="12">
        <v>42885</v>
      </c>
      <c r="D65" s="13" t="str">
        <f>INDEX(ｶﾚﾝﾀﾞｰ!$C$5:$QQ$44,VLOOKUP(初期入力!$D$4,初期入力!$I$3:$K$24,3,0),A65)</f>
        <v>日</v>
      </c>
      <c r="E65" s="89"/>
      <c r="F65" s="28"/>
      <c r="G65" s="13"/>
      <c r="H65" s="308"/>
      <c r="I65" s="309"/>
      <c r="J65" s="15"/>
      <c r="K65" s="13"/>
      <c r="L65" s="45"/>
      <c r="M65" s="12">
        <f t="shared" si="3"/>
        <v>42885</v>
      </c>
      <c r="N65" s="13" t="str">
        <f t="shared" si="3"/>
        <v>日</v>
      </c>
      <c r="O65" s="27">
        <f t="shared" si="3"/>
        <v>0</v>
      </c>
      <c r="P65" s="15">
        <f t="shared" si="4"/>
        <v>0</v>
      </c>
      <c r="Q65" s="29"/>
      <c r="R65" s="380"/>
      <c r="S65" s="381"/>
      <c r="T65" s="28"/>
      <c r="U65" s="29"/>
    </row>
    <row r="66" spans="1:21" ht="46.5" customHeight="1" x14ac:dyDescent="0.2">
      <c r="A66">
        <v>152</v>
      </c>
      <c r="C66" s="12">
        <v>42886</v>
      </c>
      <c r="D66" s="13" t="str">
        <f>INDEX(ｶﾚﾝﾀﾞｰ!$C$5:$QQ$44,VLOOKUP(初期入力!$D$4,初期入力!$I$3:$K$24,3,0),A66)</f>
        <v>月</v>
      </c>
      <c r="E66" s="89"/>
      <c r="F66" s="28"/>
      <c r="G66" s="13"/>
      <c r="H66" s="308"/>
      <c r="I66" s="309"/>
      <c r="J66" s="15"/>
      <c r="K66" s="13"/>
      <c r="L66" s="45"/>
      <c r="M66" s="12">
        <f t="shared" si="3"/>
        <v>42886</v>
      </c>
      <c r="N66" s="13" t="str">
        <f t="shared" si="3"/>
        <v>月</v>
      </c>
      <c r="O66" s="27">
        <f t="shared" si="3"/>
        <v>0</v>
      </c>
      <c r="P66" s="15">
        <f t="shared" si="4"/>
        <v>0</v>
      </c>
      <c r="Q66" s="29"/>
      <c r="R66" s="380"/>
      <c r="S66" s="381"/>
      <c r="T66" s="28"/>
      <c r="U66" s="29"/>
    </row>
    <row r="67" spans="1:21" ht="25.5" customHeight="1" x14ac:dyDescent="0.2">
      <c r="C67" s="140" t="s">
        <v>131</v>
      </c>
      <c r="D67" s="140"/>
      <c r="E67" s="140"/>
      <c r="F67" s="140"/>
      <c r="G67" s="140"/>
      <c r="H67" s="140"/>
      <c r="I67" s="140"/>
      <c r="J67" s="140"/>
      <c r="K67" s="140"/>
      <c r="L67" s="140"/>
      <c r="M67" s="140" t="s">
        <v>131</v>
      </c>
      <c r="N67" s="140"/>
      <c r="O67" s="140"/>
      <c r="P67" s="140"/>
      <c r="Q67" s="140"/>
      <c r="R67" s="140"/>
      <c r="S67" s="140"/>
      <c r="T67" s="140"/>
      <c r="U67" s="140"/>
    </row>
    <row r="68" spans="1:21" ht="13.25" x14ac:dyDescent="0.2">
      <c r="C68" s="14"/>
      <c r="M68" s="14"/>
    </row>
    <row r="69" spans="1:21" ht="14" x14ac:dyDescent="0.2">
      <c r="C69" s="9" t="s">
        <v>25</v>
      </c>
      <c r="M69" s="9" t="s">
        <v>25</v>
      </c>
    </row>
    <row r="70" spans="1:21" ht="22.5" customHeight="1" x14ac:dyDescent="0.2">
      <c r="C70" s="43"/>
      <c r="D70" s="34"/>
      <c r="E70" s="34"/>
      <c r="F70" s="34"/>
      <c r="G70" s="34"/>
      <c r="H70" s="34"/>
      <c r="I70" s="34"/>
      <c r="J70" s="34"/>
      <c r="K70" s="34"/>
      <c r="L70" s="46"/>
      <c r="M70" s="43"/>
      <c r="N70" s="34"/>
      <c r="O70" s="34"/>
      <c r="P70" s="34"/>
      <c r="Q70" s="34"/>
      <c r="R70" s="34"/>
      <c r="S70" s="34"/>
      <c r="T70" s="34"/>
      <c r="U70" s="34"/>
    </row>
    <row r="71" spans="1:21" ht="22.5" customHeight="1" x14ac:dyDescent="0.2">
      <c r="C71" s="44"/>
      <c r="D71" s="35"/>
      <c r="E71" s="35"/>
      <c r="F71" s="35"/>
      <c r="G71" s="35"/>
      <c r="H71" s="35"/>
      <c r="I71" s="35"/>
      <c r="J71" s="35"/>
      <c r="K71" s="35"/>
      <c r="L71" s="46"/>
      <c r="M71" s="44"/>
      <c r="N71" s="35"/>
      <c r="O71" s="35"/>
      <c r="P71" s="35"/>
      <c r="Q71" s="35"/>
      <c r="R71" s="35"/>
      <c r="S71" s="35"/>
      <c r="T71" s="35"/>
      <c r="U71" s="35"/>
    </row>
    <row r="72" spans="1:21" ht="22.5" customHeight="1" x14ac:dyDescent="0.2">
      <c r="C72" s="44"/>
      <c r="D72" s="35"/>
      <c r="E72" s="35"/>
      <c r="F72" s="35"/>
      <c r="G72" s="35"/>
      <c r="H72" s="35"/>
      <c r="I72" s="35"/>
      <c r="J72" s="35"/>
      <c r="K72" s="35"/>
      <c r="L72" s="46"/>
      <c r="M72" s="44"/>
      <c r="N72" s="35"/>
      <c r="O72" s="35"/>
      <c r="P72" s="35"/>
      <c r="Q72" s="35"/>
      <c r="R72" s="35"/>
      <c r="S72" s="35"/>
      <c r="T72" s="35"/>
      <c r="U72" s="35"/>
    </row>
    <row r="73" spans="1:21" ht="22.5" customHeight="1" x14ac:dyDescent="0.2">
      <c r="C73" s="44"/>
      <c r="D73" s="35"/>
      <c r="E73" s="35"/>
      <c r="F73" s="35"/>
      <c r="G73" s="35"/>
      <c r="H73" s="35"/>
      <c r="I73" s="35"/>
      <c r="J73" s="35"/>
      <c r="K73" s="35"/>
      <c r="L73" s="46"/>
      <c r="M73" s="44"/>
      <c r="N73" s="35"/>
      <c r="O73" s="35"/>
      <c r="P73" s="35"/>
      <c r="Q73" s="35"/>
      <c r="R73" s="35"/>
      <c r="S73" s="35"/>
      <c r="T73" s="35"/>
      <c r="U73" s="35"/>
    </row>
    <row r="74" spans="1:21" ht="11.25" customHeight="1" x14ac:dyDescent="0.2">
      <c r="C74" s="47"/>
      <c r="D74" s="46"/>
      <c r="E74" s="46"/>
      <c r="F74" s="46"/>
      <c r="G74" s="46"/>
      <c r="H74" s="46"/>
      <c r="I74" s="46"/>
      <c r="J74" s="46"/>
      <c r="K74" s="46"/>
      <c r="L74" s="46"/>
      <c r="M74" s="47"/>
      <c r="N74" s="46"/>
      <c r="O74" s="46"/>
      <c r="P74" s="46"/>
      <c r="Q74" s="46"/>
      <c r="R74" s="46"/>
      <c r="S74" s="46"/>
      <c r="T74" s="46"/>
      <c r="U74" s="46"/>
    </row>
    <row r="75" spans="1:21" x14ac:dyDescent="0.2">
      <c r="C75" s="8"/>
      <c r="M75" s="8"/>
    </row>
  </sheetData>
  <sheetProtection sheet="1" objects="1" scenarios="1"/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500-000000000000}">
      <formula1>$X$5:$X$7</formula1>
    </dataValidation>
    <dataValidation type="list" allowBlank="1" showInputMessage="1" showErrorMessage="1" sqref="F56:F66 T56:T66 F36:F46 T36:T46 F16:F26 T16:T26" xr:uid="{00000000-0002-0000-05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75"/>
  <sheetViews>
    <sheetView showGridLines="0" showZeros="0" topLeftCell="B1" zoomScaleNormal="100" workbookViewId="0">
      <pane ySplit="15" topLeftCell="A59" activePane="bottomLeft" state="frozen"/>
      <selection activeCell="N17" sqref="N17"/>
      <selection pane="bottomLeft" activeCell="T56" sqref="T56:T65"/>
    </sheetView>
  </sheetViews>
  <sheetFormatPr defaultRowHeight="13" x14ac:dyDescent="0.2"/>
  <cols>
    <col min="1" max="1" width="3.81640625" hidden="1" customWidth="1"/>
    <col min="2" max="2" width="3.81640625" customWidth="1"/>
    <col min="3" max="3" width="9.36328125" bestFit="1" customWidth="1"/>
    <col min="4" max="4" width="6.179687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customWidth="1"/>
    <col min="13" max="13" width="9.36328125" bestFit="1" customWidth="1"/>
    <col min="14" max="14" width="6.179687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 x14ac:dyDescent="0.2">
      <c r="C1" s="167" t="s">
        <v>159</v>
      </c>
      <c r="D1" s="161" t="e">
        <f>'実績調書(監督員用)'!M87</f>
        <v>#DIV/0!</v>
      </c>
      <c r="E1" s="162" t="e">
        <f>'実績調書(監督員用)'!P87</f>
        <v>#DIV/0!</v>
      </c>
      <c r="Q1" s="167" t="s">
        <v>160</v>
      </c>
      <c r="R1" s="163" t="str">
        <f>'実績調書(監督員用)'!M91</f>
        <v/>
      </c>
      <c r="S1" s="164" t="str">
        <f>'実績調書(監督員用)'!P91</f>
        <v/>
      </c>
      <c r="T1" s="164"/>
      <c r="U1" s="165"/>
    </row>
    <row r="2" spans="1:24" ht="13.25" x14ac:dyDescent="0.2">
      <c r="D2" s="160"/>
      <c r="E2" s="1"/>
      <c r="Q2" s="160"/>
    </row>
    <row r="3" spans="1:24" x14ac:dyDescent="0.2">
      <c r="C3" s="14" t="s">
        <v>19</v>
      </c>
      <c r="M3" s="14" t="s">
        <v>19</v>
      </c>
    </row>
    <row r="4" spans="1:24" ht="19" x14ac:dyDescent="0.2">
      <c r="C4" s="297" t="s">
        <v>30</v>
      </c>
      <c r="D4" s="297"/>
      <c r="E4" s="297"/>
      <c r="F4" s="297"/>
      <c r="G4" s="297"/>
      <c r="H4" s="297"/>
      <c r="I4" s="297"/>
      <c r="J4" s="297"/>
      <c r="K4" s="297"/>
      <c r="L4" s="6"/>
      <c r="M4" s="297" t="s">
        <v>32</v>
      </c>
      <c r="N4" s="297"/>
      <c r="O4" s="297"/>
      <c r="P4" s="297"/>
      <c r="Q4" s="297"/>
      <c r="R4" s="297"/>
      <c r="S4" s="297"/>
      <c r="T4" s="297"/>
      <c r="U4" s="297"/>
      <c r="V4" s="6"/>
      <c r="W4" s="6"/>
    </row>
    <row r="5" spans="1:24" ht="13.25" x14ac:dyDescent="0.2">
      <c r="C5" s="7"/>
      <c r="M5" s="7"/>
      <c r="X5" s="4"/>
    </row>
    <row r="6" spans="1:24" x14ac:dyDescent="0.2">
      <c r="C6" s="7"/>
      <c r="I6" s="382" t="str">
        <f>初期入力!$D$6</f>
        <v>○○建設株式会社</v>
      </c>
      <c r="J6" s="382"/>
      <c r="K6" s="382"/>
      <c r="M6" s="7"/>
      <c r="S6" s="382" t="str">
        <f>初期入力!$D$6</f>
        <v>○○建設株式会社</v>
      </c>
      <c r="T6" s="382"/>
      <c r="U6" s="382"/>
      <c r="X6" s="3" t="s">
        <v>12</v>
      </c>
    </row>
    <row r="7" spans="1:24" ht="13.5" customHeight="1" x14ac:dyDescent="0.2">
      <c r="C7" s="5"/>
      <c r="D7" s="382" t="str">
        <f>初期入力!$D$5</f>
        <v>経営体　○○地区　１工区</v>
      </c>
      <c r="E7" s="382"/>
      <c r="F7" s="382"/>
      <c r="I7" s="382"/>
      <c r="J7" s="382"/>
      <c r="K7" s="382"/>
      <c r="M7" s="5"/>
      <c r="N7" s="382" t="str">
        <f>初期入力!$D$5</f>
        <v>経営体　○○地区　１工区</v>
      </c>
      <c r="O7" s="382"/>
      <c r="P7" s="382"/>
      <c r="S7" s="382"/>
      <c r="T7" s="382"/>
      <c r="U7" s="382"/>
      <c r="X7" s="3" t="s">
        <v>38</v>
      </c>
    </row>
    <row r="8" spans="1:24" ht="14" x14ac:dyDescent="0.2">
      <c r="C8" s="9" t="s">
        <v>26</v>
      </c>
      <c r="D8" s="383"/>
      <c r="E8" s="383"/>
      <c r="F8" s="383"/>
      <c r="H8" s="10" t="s">
        <v>27</v>
      </c>
      <c r="I8" s="383"/>
      <c r="J8" s="383"/>
      <c r="K8" s="383"/>
      <c r="L8" s="33"/>
      <c r="M8" s="9" t="s">
        <v>26</v>
      </c>
      <c r="N8" s="383"/>
      <c r="O8" s="383"/>
      <c r="P8" s="383"/>
      <c r="R8" s="10" t="s">
        <v>27</v>
      </c>
      <c r="S8" s="383"/>
      <c r="T8" s="383"/>
      <c r="U8" s="383"/>
    </row>
    <row r="9" spans="1:24" ht="13.25" x14ac:dyDescent="0.2">
      <c r="W9" s="4"/>
      <c r="X9" s="4"/>
    </row>
    <row r="10" spans="1:24" ht="14" x14ac:dyDescent="0.2">
      <c r="C10" s="5"/>
      <c r="H10" s="9" t="s">
        <v>28</v>
      </c>
      <c r="I10" s="384" t="str">
        <f>初期入力!$D$7</f>
        <v>○○　○○</v>
      </c>
      <c r="J10" s="384"/>
      <c r="K10" s="384"/>
      <c r="L10" s="33"/>
      <c r="M10" s="5"/>
      <c r="R10" s="9" t="s">
        <v>28</v>
      </c>
      <c r="S10" s="384" t="str">
        <f>初期入力!$D$7</f>
        <v>○○　○○</v>
      </c>
      <c r="T10" s="384"/>
      <c r="U10" s="384"/>
      <c r="W10" s="138" t="s">
        <v>16</v>
      </c>
      <c r="X10" s="3" t="s">
        <v>52</v>
      </c>
    </row>
    <row r="11" spans="1:24" x14ac:dyDescent="0.2">
      <c r="C11" s="5"/>
      <c r="M11" s="5"/>
      <c r="W11" s="139" t="s">
        <v>15</v>
      </c>
      <c r="X11" s="3" t="s">
        <v>97</v>
      </c>
    </row>
    <row r="12" spans="1:24" x14ac:dyDescent="0.2">
      <c r="C12" s="305" t="s">
        <v>46</v>
      </c>
      <c r="D12" s="305" t="s">
        <v>47</v>
      </c>
      <c r="E12" s="295" t="s">
        <v>20</v>
      </c>
      <c r="F12" s="296"/>
      <c r="G12" s="296" t="s">
        <v>21</v>
      </c>
      <c r="H12" s="296"/>
      <c r="I12" s="296"/>
      <c r="J12" s="296"/>
      <c r="K12" s="296"/>
      <c r="L12" s="45"/>
      <c r="M12" s="305" t="s">
        <v>46</v>
      </c>
      <c r="N12" s="305" t="s">
        <v>47</v>
      </c>
      <c r="O12" s="295" t="s">
        <v>20</v>
      </c>
      <c r="P12" s="296"/>
      <c r="Q12" s="296" t="s">
        <v>21</v>
      </c>
      <c r="R12" s="296"/>
      <c r="S12" s="296"/>
      <c r="T12" s="296"/>
      <c r="U12" s="296"/>
    </row>
    <row r="13" spans="1:24" x14ac:dyDescent="0.2">
      <c r="C13" s="306"/>
      <c r="D13" s="306"/>
      <c r="E13" s="295"/>
      <c r="F13" s="296"/>
      <c r="G13" s="296"/>
      <c r="H13" s="296"/>
      <c r="I13" s="296"/>
      <c r="J13" s="296"/>
      <c r="K13" s="296"/>
      <c r="L13" s="45"/>
      <c r="M13" s="306"/>
      <c r="N13" s="306"/>
      <c r="O13" s="295"/>
      <c r="P13" s="296"/>
      <c r="Q13" s="296"/>
      <c r="R13" s="296"/>
      <c r="S13" s="296"/>
      <c r="T13" s="296"/>
      <c r="U13" s="296"/>
    </row>
    <row r="14" spans="1:24" x14ac:dyDescent="0.2">
      <c r="C14" s="306"/>
      <c r="D14" s="306"/>
      <c r="E14" s="295" t="s">
        <v>22</v>
      </c>
      <c r="F14" s="296"/>
      <c r="G14" s="296" t="s">
        <v>29</v>
      </c>
      <c r="H14" s="296" t="s">
        <v>23</v>
      </c>
      <c r="I14" s="296"/>
      <c r="J14" s="296"/>
      <c r="K14" s="296" t="s">
        <v>24</v>
      </c>
      <c r="L14" s="45"/>
      <c r="M14" s="306"/>
      <c r="N14" s="306"/>
      <c r="O14" s="295" t="s">
        <v>22</v>
      </c>
      <c r="P14" s="296"/>
      <c r="Q14" s="296" t="s">
        <v>29</v>
      </c>
      <c r="R14" s="296" t="s">
        <v>23</v>
      </c>
      <c r="S14" s="296"/>
      <c r="T14" s="296"/>
      <c r="U14" s="296" t="s">
        <v>24</v>
      </c>
    </row>
    <row r="15" spans="1:24" x14ac:dyDescent="0.2">
      <c r="C15" s="307"/>
      <c r="D15" s="307"/>
      <c r="E15" s="295"/>
      <c r="F15" s="296"/>
      <c r="G15" s="296"/>
      <c r="H15" s="296"/>
      <c r="I15" s="296"/>
      <c r="J15" s="296"/>
      <c r="K15" s="296"/>
      <c r="L15" s="45"/>
      <c r="M15" s="307"/>
      <c r="N15" s="307"/>
      <c r="O15" s="295"/>
      <c r="P15" s="296"/>
      <c r="Q15" s="296"/>
      <c r="R15" s="296"/>
      <c r="S15" s="296"/>
      <c r="T15" s="296"/>
      <c r="U15" s="296"/>
    </row>
    <row r="16" spans="1:24" ht="46.5" customHeight="1" x14ac:dyDescent="0.2">
      <c r="A16">
        <v>153</v>
      </c>
      <c r="C16" s="12">
        <v>42887</v>
      </c>
      <c r="D16" s="13" t="str">
        <f>INDEX(ｶﾚﾝﾀﾞｰ!$C$5:$QQ$44,VLOOKUP(初期入力!$D$4,初期入力!$I$3:$K$24,3,0),A16)</f>
        <v>火</v>
      </c>
      <c r="E16" s="89"/>
      <c r="F16" s="28"/>
      <c r="G16" s="13"/>
      <c r="H16" s="308"/>
      <c r="I16" s="309"/>
      <c r="J16" s="15"/>
      <c r="K16" s="13"/>
      <c r="L16" s="45"/>
      <c r="M16" s="12">
        <f>C16</f>
        <v>42887</v>
      </c>
      <c r="N16" s="13" t="str">
        <f>D16</f>
        <v>火</v>
      </c>
      <c r="O16" s="27">
        <f>E16</f>
        <v>0</v>
      </c>
      <c r="P16" s="15">
        <f>F16</f>
        <v>0</v>
      </c>
      <c r="Q16" s="29"/>
      <c r="R16" s="380"/>
      <c r="S16" s="381"/>
      <c r="T16" s="28"/>
      <c r="U16" s="29"/>
    </row>
    <row r="17" spans="1:21" ht="46.5" customHeight="1" x14ac:dyDescent="0.2">
      <c r="A17">
        <v>154</v>
      </c>
      <c r="C17" s="12">
        <v>42888</v>
      </c>
      <c r="D17" s="13" t="str">
        <f>INDEX(ｶﾚﾝﾀﾞｰ!$C$5:$QQ$44,VLOOKUP(初期入力!$D$4,初期入力!$I$3:$K$24,3,0),A17)</f>
        <v>水</v>
      </c>
      <c r="E17" s="89"/>
      <c r="F17" s="28"/>
      <c r="G17" s="13"/>
      <c r="H17" s="308"/>
      <c r="I17" s="309"/>
      <c r="J17" s="15"/>
      <c r="K17" s="13"/>
      <c r="L17" s="45"/>
      <c r="M17" s="12">
        <f t="shared" ref="M17:P26" si="0">C17</f>
        <v>42888</v>
      </c>
      <c r="N17" s="13" t="str">
        <f t="shared" si="0"/>
        <v>水</v>
      </c>
      <c r="O17" s="27">
        <f t="shared" si="0"/>
        <v>0</v>
      </c>
      <c r="P17" s="15">
        <f t="shared" si="0"/>
        <v>0</v>
      </c>
      <c r="Q17" s="29"/>
      <c r="R17" s="380"/>
      <c r="S17" s="381"/>
      <c r="T17" s="28"/>
      <c r="U17" s="29"/>
    </row>
    <row r="18" spans="1:21" ht="46.5" customHeight="1" x14ac:dyDescent="0.2">
      <c r="A18">
        <v>155</v>
      </c>
      <c r="C18" s="12">
        <v>42889</v>
      </c>
      <c r="D18" s="13" t="str">
        <f>INDEX(ｶﾚﾝﾀﾞｰ!$C$5:$QQ$44,VLOOKUP(初期入力!$D$4,初期入力!$I$3:$K$24,3,0),A18)</f>
        <v>木</v>
      </c>
      <c r="E18" s="89"/>
      <c r="F18" s="28"/>
      <c r="G18" s="11"/>
      <c r="H18" s="308"/>
      <c r="I18" s="309"/>
      <c r="J18" s="15"/>
      <c r="K18" s="13"/>
      <c r="L18" s="45"/>
      <c r="M18" s="12">
        <f t="shared" si="0"/>
        <v>42889</v>
      </c>
      <c r="N18" s="13" t="str">
        <f t="shared" si="0"/>
        <v>木</v>
      </c>
      <c r="O18" s="27">
        <f t="shared" si="0"/>
        <v>0</v>
      </c>
      <c r="P18" s="15">
        <f t="shared" si="0"/>
        <v>0</v>
      </c>
      <c r="Q18" s="29"/>
      <c r="R18" s="380"/>
      <c r="S18" s="381"/>
      <c r="T18" s="28"/>
      <c r="U18" s="29"/>
    </row>
    <row r="19" spans="1:21" ht="46.5" customHeight="1" x14ac:dyDescent="0.2">
      <c r="A19">
        <v>156</v>
      </c>
      <c r="C19" s="12">
        <v>42890</v>
      </c>
      <c r="D19" s="13" t="str">
        <f>INDEX(ｶﾚﾝﾀﾞｰ!$C$5:$QQ$44,VLOOKUP(初期入力!$D$4,初期入力!$I$3:$K$24,3,0),A19)</f>
        <v>金</v>
      </c>
      <c r="E19" s="89"/>
      <c r="F19" s="28"/>
      <c r="G19" s="11"/>
      <c r="H19" s="308"/>
      <c r="I19" s="309"/>
      <c r="J19" s="15"/>
      <c r="K19" s="13"/>
      <c r="L19" s="45"/>
      <c r="M19" s="12">
        <f t="shared" si="0"/>
        <v>42890</v>
      </c>
      <c r="N19" s="13" t="str">
        <f t="shared" si="0"/>
        <v>金</v>
      </c>
      <c r="O19" s="27">
        <f t="shared" si="0"/>
        <v>0</v>
      </c>
      <c r="P19" s="15">
        <f t="shared" si="0"/>
        <v>0</v>
      </c>
      <c r="Q19" s="29"/>
      <c r="R19" s="380"/>
      <c r="S19" s="381"/>
      <c r="T19" s="28"/>
      <c r="U19" s="29"/>
    </row>
    <row r="20" spans="1:21" ht="46.5" customHeight="1" x14ac:dyDescent="0.2">
      <c r="A20">
        <v>157</v>
      </c>
      <c r="C20" s="12">
        <v>42891</v>
      </c>
      <c r="D20" s="13" t="str">
        <f>INDEX(ｶﾚﾝﾀﾞｰ!$C$5:$QQ$44,VLOOKUP(初期入力!$D$4,初期入力!$I$3:$K$24,3,0),A20)</f>
        <v>土</v>
      </c>
      <c r="E20" s="89"/>
      <c r="F20" s="28"/>
      <c r="G20" s="13"/>
      <c r="H20" s="308"/>
      <c r="I20" s="309"/>
      <c r="J20" s="15"/>
      <c r="K20" s="13"/>
      <c r="L20" s="45"/>
      <c r="M20" s="12">
        <f t="shared" si="0"/>
        <v>42891</v>
      </c>
      <c r="N20" s="13" t="str">
        <f t="shared" si="0"/>
        <v>土</v>
      </c>
      <c r="O20" s="27">
        <f t="shared" si="0"/>
        <v>0</v>
      </c>
      <c r="P20" s="15">
        <f t="shared" si="0"/>
        <v>0</v>
      </c>
      <c r="Q20" s="29"/>
      <c r="R20" s="380"/>
      <c r="S20" s="381"/>
      <c r="T20" s="28"/>
      <c r="U20" s="29"/>
    </row>
    <row r="21" spans="1:21" ht="46.5" customHeight="1" x14ac:dyDescent="0.2">
      <c r="A21">
        <v>158</v>
      </c>
      <c r="C21" s="12">
        <v>42892</v>
      </c>
      <c r="D21" s="13" t="str">
        <f>INDEX(ｶﾚﾝﾀﾞｰ!$C$5:$QQ$44,VLOOKUP(初期入力!$D$4,初期入力!$I$3:$K$24,3,0),A21)</f>
        <v>日</v>
      </c>
      <c r="E21" s="89"/>
      <c r="F21" s="28"/>
      <c r="G21" s="13"/>
      <c r="H21" s="308"/>
      <c r="I21" s="309"/>
      <c r="J21" s="15"/>
      <c r="K21" s="13"/>
      <c r="L21" s="45"/>
      <c r="M21" s="12">
        <f t="shared" si="0"/>
        <v>42892</v>
      </c>
      <c r="N21" s="13" t="str">
        <f t="shared" si="0"/>
        <v>日</v>
      </c>
      <c r="O21" s="27">
        <f t="shared" si="0"/>
        <v>0</v>
      </c>
      <c r="P21" s="15">
        <f t="shared" si="0"/>
        <v>0</v>
      </c>
      <c r="Q21" s="29"/>
      <c r="R21" s="380"/>
      <c r="S21" s="381"/>
      <c r="T21" s="28"/>
      <c r="U21" s="29"/>
    </row>
    <row r="22" spans="1:21" ht="46.5" customHeight="1" x14ac:dyDescent="0.2">
      <c r="A22">
        <v>159</v>
      </c>
      <c r="C22" s="12">
        <v>42893</v>
      </c>
      <c r="D22" s="13" t="str">
        <f>INDEX(ｶﾚﾝﾀﾞｰ!$C$5:$QQ$44,VLOOKUP(初期入力!$D$4,初期入力!$I$3:$K$24,3,0),A22)</f>
        <v>月</v>
      </c>
      <c r="E22" s="89"/>
      <c r="F22" s="28"/>
      <c r="G22" s="13"/>
      <c r="H22" s="308"/>
      <c r="I22" s="309"/>
      <c r="J22" s="15"/>
      <c r="K22" s="13"/>
      <c r="L22" s="45"/>
      <c r="M22" s="12">
        <f t="shared" si="0"/>
        <v>42893</v>
      </c>
      <c r="N22" s="13" t="str">
        <f t="shared" si="0"/>
        <v>月</v>
      </c>
      <c r="O22" s="27">
        <f t="shared" si="0"/>
        <v>0</v>
      </c>
      <c r="P22" s="15">
        <f t="shared" si="0"/>
        <v>0</v>
      </c>
      <c r="Q22" s="29"/>
      <c r="R22" s="380"/>
      <c r="S22" s="381"/>
      <c r="T22" s="28"/>
      <c r="U22" s="29"/>
    </row>
    <row r="23" spans="1:21" ht="46.5" customHeight="1" x14ac:dyDescent="0.2">
      <c r="A23">
        <v>160</v>
      </c>
      <c r="C23" s="12">
        <v>42894</v>
      </c>
      <c r="D23" s="13" t="str">
        <f>INDEX(ｶﾚﾝﾀﾞｰ!$C$5:$QQ$44,VLOOKUP(初期入力!$D$4,初期入力!$I$3:$K$24,3,0),A23)</f>
        <v>火</v>
      </c>
      <c r="E23" s="89"/>
      <c r="F23" s="28"/>
      <c r="G23" s="13"/>
      <c r="H23" s="308"/>
      <c r="I23" s="309"/>
      <c r="J23" s="15"/>
      <c r="K23" s="13"/>
      <c r="L23" s="45"/>
      <c r="M23" s="12">
        <f t="shared" si="0"/>
        <v>42894</v>
      </c>
      <c r="N23" s="13" t="str">
        <f t="shared" si="0"/>
        <v>火</v>
      </c>
      <c r="O23" s="27">
        <f t="shared" si="0"/>
        <v>0</v>
      </c>
      <c r="P23" s="15">
        <f t="shared" si="0"/>
        <v>0</v>
      </c>
      <c r="Q23" s="29"/>
      <c r="R23" s="380"/>
      <c r="S23" s="381"/>
      <c r="T23" s="28"/>
      <c r="U23" s="29"/>
    </row>
    <row r="24" spans="1:21" ht="46.5" customHeight="1" x14ac:dyDescent="0.2">
      <c r="A24">
        <v>161</v>
      </c>
      <c r="C24" s="12">
        <v>42895</v>
      </c>
      <c r="D24" s="13" t="str">
        <f>INDEX(ｶﾚﾝﾀﾞｰ!$C$5:$QQ$44,VLOOKUP(初期入力!$D$4,初期入力!$I$3:$K$24,3,0),A24)</f>
        <v>水</v>
      </c>
      <c r="E24" s="89"/>
      <c r="F24" s="28"/>
      <c r="G24" s="13"/>
      <c r="H24" s="308"/>
      <c r="I24" s="309"/>
      <c r="J24" s="15"/>
      <c r="K24" s="13"/>
      <c r="L24" s="45"/>
      <c r="M24" s="12">
        <f t="shared" si="0"/>
        <v>42895</v>
      </c>
      <c r="N24" s="13" t="str">
        <f t="shared" si="0"/>
        <v>水</v>
      </c>
      <c r="O24" s="27">
        <f t="shared" si="0"/>
        <v>0</v>
      </c>
      <c r="P24" s="15">
        <f t="shared" si="0"/>
        <v>0</v>
      </c>
      <c r="Q24" s="29"/>
      <c r="R24" s="380"/>
      <c r="S24" s="381"/>
      <c r="T24" s="28"/>
      <c r="U24" s="29"/>
    </row>
    <row r="25" spans="1:21" ht="46.5" customHeight="1" x14ac:dyDescent="0.2">
      <c r="A25">
        <v>162</v>
      </c>
      <c r="C25" s="12">
        <v>42896</v>
      </c>
      <c r="D25" s="13" t="str">
        <f>INDEX(ｶﾚﾝﾀﾞｰ!$C$5:$QQ$44,VLOOKUP(初期入力!$D$4,初期入力!$I$3:$K$24,3,0),A25)</f>
        <v>木</v>
      </c>
      <c r="E25" s="89"/>
      <c r="F25" s="28"/>
      <c r="G25" s="13"/>
      <c r="H25" s="308"/>
      <c r="I25" s="309"/>
      <c r="J25" s="15"/>
      <c r="K25" s="13"/>
      <c r="L25" s="45"/>
      <c r="M25" s="12">
        <f t="shared" si="0"/>
        <v>42896</v>
      </c>
      <c r="N25" s="13" t="str">
        <f t="shared" si="0"/>
        <v>木</v>
      </c>
      <c r="O25" s="27">
        <f t="shared" si="0"/>
        <v>0</v>
      </c>
      <c r="P25" s="15">
        <f t="shared" si="0"/>
        <v>0</v>
      </c>
      <c r="Q25" s="29"/>
      <c r="R25" s="380"/>
      <c r="S25" s="381"/>
      <c r="T25" s="28"/>
      <c r="U25" s="29"/>
    </row>
    <row r="26" spans="1:21" ht="46.5" customHeight="1" x14ac:dyDescent="0.2">
      <c r="C26" s="11"/>
      <c r="D26" s="13"/>
      <c r="E26" s="89"/>
      <c r="F26" s="28"/>
      <c r="G26" s="13"/>
      <c r="H26" s="308"/>
      <c r="I26" s="309"/>
      <c r="J26" s="15"/>
      <c r="K26" s="13"/>
      <c r="L26" s="45"/>
      <c r="M26" s="12">
        <f t="shared" si="0"/>
        <v>0</v>
      </c>
      <c r="N26" s="13">
        <f t="shared" si="0"/>
        <v>0</v>
      </c>
      <c r="O26" s="27">
        <f t="shared" si="0"/>
        <v>0</v>
      </c>
      <c r="P26" s="15">
        <f t="shared" si="0"/>
        <v>0</v>
      </c>
      <c r="Q26" s="29"/>
      <c r="R26" s="380"/>
      <c r="S26" s="381"/>
      <c r="T26" s="28"/>
      <c r="U26" s="29"/>
    </row>
    <row r="27" spans="1:21" ht="25.5" customHeight="1" x14ac:dyDescent="0.2">
      <c r="C27" s="140" t="s">
        <v>131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 t="s">
        <v>131</v>
      </c>
      <c r="N27" s="140"/>
      <c r="O27" s="140"/>
      <c r="P27" s="140"/>
      <c r="Q27" s="140"/>
      <c r="R27" s="140"/>
      <c r="S27" s="140"/>
      <c r="T27" s="140"/>
      <c r="U27" s="140"/>
    </row>
    <row r="28" spans="1:21" ht="13.25" x14ac:dyDescent="0.2">
      <c r="C28" s="14"/>
      <c r="M28" s="14"/>
    </row>
    <row r="29" spans="1:21" ht="14" x14ac:dyDescent="0.2">
      <c r="C29" s="9" t="s">
        <v>25</v>
      </c>
      <c r="M29" s="9" t="s">
        <v>25</v>
      </c>
    </row>
    <row r="30" spans="1:21" ht="22.5" customHeight="1" x14ac:dyDescent="0.2">
      <c r="C30" s="43"/>
      <c r="D30" s="34"/>
      <c r="E30" s="34"/>
      <c r="F30" s="34"/>
      <c r="G30" s="34"/>
      <c r="H30" s="34"/>
      <c r="I30" s="34"/>
      <c r="J30" s="34"/>
      <c r="K30" s="34"/>
      <c r="L30" s="46"/>
      <c r="M30" s="43"/>
      <c r="N30" s="34"/>
      <c r="O30" s="34"/>
      <c r="P30" s="34"/>
      <c r="Q30" s="34"/>
      <c r="R30" s="34"/>
      <c r="S30" s="34"/>
      <c r="T30" s="34"/>
      <c r="U30" s="34"/>
    </row>
    <row r="31" spans="1:21" ht="22.5" customHeight="1" x14ac:dyDescent="0.2">
      <c r="C31" s="44"/>
      <c r="D31" s="35"/>
      <c r="E31" s="35"/>
      <c r="F31" s="35"/>
      <c r="G31" s="35"/>
      <c r="H31" s="35"/>
      <c r="I31" s="35"/>
      <c r="J31" s="35"/>
      <c r="K31" s="35"/>
      <c r="L31" s="46"/>
      <c r="M31" s="44"/>
      <c r="N31" s="35"/>
      <c r="O31" s="35"/>
      <c r="P31" s="35"/>
      <c r="Q31" s="35"/>
      <c r="R31" s="35"/>
      <c r="S31" s="35"/>
      <c r="T31" s="35"/>
      <c r="U31" s="35"/>
    </row>
    <row r="32" spans="1:21" ht="22.5" customHeight="1" x14ac:dyDescent="0.2">
      <c r="C32" s="44"/>
      <c r="D32" s="35"/>
      <c r="E32" s="35"/>
      <c r="F32" s="35"/>
      <c r="G32" s="35"/>
      <c r="H32" s="35"/>
      <c r="I32" s="35"/>
      <c r="J32" s="35"/>
      <c r="K32" s="35"/>
      <c r="L32" s="46"/>
      <c r="M32" s="44"/>
      <c r="N32" s="35"/>
      <c r="O32" s="35"/>
      <c r="P32" s="35"/>
      <c r="Q32" s="35"/>
      <c r="R32" s="35"/>
      <c r="S32" s="35"/>
      <c r="T32" s="35"/>
      <c r="U32" s="35"/>
    </row>
    <row r="33" spans="1:21" ht="22.5" customHeight="1" x14ac:dyDescent="0.2">
      <c r="C33" s="44"/>
      <c r="D33" s="35"/>
      <c r="E33" s="35"/>
      <c r="F33" s="35"/>
      <c r="G33" s="35"/>
      <c r="H33" s="35"/>
      <c r="I33" s="35"/>
      <c r="J33" s="35"/>
      <c r="K33" s="35"/>
      <c r="L33" s="46"/>
      <c r="M33" s="44"/>
      <c r="N33" s="35"/>
      <c r="O33" s="35"/>
      <c r="P33" s="35"/>
      <c r="Q33" s="35"/>
      <c r="R33" s="35"/>
      <c r="S33" s="35"/>
      <c r="T33" s="35"/>
      <c r="U33" s="35"/>
    </row>
    <row r="34" spans="1:21" ht="11.25" customHeight="1" x14ac:dyDescent="0.2">
      <c r="C34" s="47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6"/>
      <c r="O34" s="46"/>
      <c r="P34" s="46"/>
      <c r="Q34" s="46"/>
      <c r="R34" s="46"/>
      <c r="S34" s="46"/>
      <c r="T34" s="46"/>
      <c r="U34" s="46"/>
    </row>
    <row r="35" spans="1:21" ht="11.25" customHeight="1" x14ac:dyDescent="0.2">
      <c r="C35" s="47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6"/>
      <c r="O35" s="46"/>
      <c r="P35" s="46"/>
      <c r="Q35" s="46"/>
      <c r="R35" s="46"/>
      <c r="S35" s="46"/>
      <c r="T35" s="46"/>
      <c r="U35" s="46"/>
    </row>
    <row r="36" spans="1:21" ht="46.5" customHeight="1" x14ac:dyDescent="0.2">
      <c r="A36">
        <v>163</v>
      </c>
      <c r="C36" s="12">
        <v>42897</v>
      </c>
      <c r="D36" s="13" t="str">
        <f>INDEX(ｶﾚﾝﾀﾞｰ!$C$5:$QQ$44,VLOOKUP(初期入力!$D$4,初期入力!$I$3:$K$24,3,0),A36)</f>
        <v>金</v>
      </c>
      <c r="E36" s="89"/>
      <c r="F36" s="28"/>
      <c r="G36" s="13"/>
      <c r="H36" s="308"/>
      <c r="I36" s="309"/>
      <c r="J36" s="15"/>
      <c r="K36" s="13"/>
      <c r="L36" s="45"/>
      <c r="M36" s="12">
        <f t="shared" ref="M36:O46" si="1">C36</f>
        <v>42897</v>
      </c>
      <c r="N36" s="13" t="str">
        <f t="shared" si="1"/>
        <v>金</v>
      </c>
      <c r="O36" s="27">
        <f>E36</f>
        <v>0</v>
      </c>
      <c r="P36" s="15">
        <f t="shared" ref="P36:P46" si="2">F36</f>
        <v>0</v>
      </c>
      <c r="Q36" s="29"/>
      <c r="R36" s="380"/>
      <c r="S36" s="381"/>
      <c r="T36" s="28"/>
      <c r="U36" s="29"/>
    </row>
    <row r="37" spans="1:21" ht="46.5" customHeight="1" x14ac:dyDescent="0.2">
      <c r="A37">
        <v>164</v>
      </c>
      <c r="C37" s="12">
        <v>42898</v>
      </c>
      <c r="D37" s="13" t="str">
        <f>INDEX(ｶﾚﾝﾀﾞｰ!$C$5:$QQ$44,VLOOKUP(初期入力!$D$4,初期入力!$I$3:$K$24,3,0),A37)</f>
        <v>土</v>
      </c>
      <c r="E37" s="89"/>
      <c r="F37" s="28"/>
      <c r="G37" s="13"/>
      <c r="H37" s="308"/>
      <c r="I37" s="309"/>
      <c r="J37" s="15"/>
      <c r="K37" s="13"/>
      <c r="L37" s="45"/>
      <c r="M37" s="12">
        <f t="shared" si="1"/>
        <v>42898</v>
      </c>
      <c r="N37" s="13" t="str">
        <f t="shared" si="1"/>
        <v>土</v>
      </c>
      <c r="O37" s="27">
        <f t="shared" si="1"/>
        <v>0</v>
      </c>
      <c r="P37" s="15">
        <f t="shared" si="2"/>
        <v>0</v>
      </c>
      <c r="Q37" s="29"/>
      <c r="R37" s="380"/>
      <c r="S37" s="381"/>
      <c r="T37" s="28"/>
      <c r="U37" s="29"/>
    </row>
    <row r="38" spans="1:21" ht="46.5" customHeight="1" x14ac:dyDescent="0.2">
      <c r="A38">
        <v>165</v>
      </c>
      <c r="C38" s="12">
        <v>42899</v>
      </c>
      <c r="D38" s="13" t="str">
        <f>INDEX(ｶﾚﾝﾀﾞｰ!$C$5:$QQ$44,VLOOKUP(初期入力!$D$4,初期入力!$I$3:$K$24,3,0),A38)</f>
        <v>日</v>
      </c>
      <c r="E38" s="89"/>
      <c r="F38" s="28"/>
      <c r="G38" s="11"/>
      <c r="H38" s="308"/>
      <c r="I38" s="309"/>
      <c r="J38" s="15"/>
      <c r="K38" s="13"/>
      <c r="L38" s="45"/>
      <c r="M38" s="12">
        <f t="shared" si="1"/>
        <v>42899</v>
      </c>
      <c r="N38" s="13" t="str">
        <f t="shared" si="1"/>
        <v>日</v>
      </c>
      <c r="O38" s="27">
        <f t="shared" si="1"/>
        <v>0</v>
      </c>
      <c r="P38" s="15">
        <f t="shared" si="2"/>
        <v>0</v>
      </c>
      <c r="Q38" s="29"/>
      <c r="R38" s="380"/>
      <c r="S38" s="381"/>
      <c r="T38" s="28"/>
      <c r="U38" s="29"/>
    </row>
    <row r="39" spans="1:21" ht="46.5" customHeight="1" x14ac:dyDescent="0.2">
      <c r="A39">
        <v>166</v>
      </c>
      <c r="C39" s="12">
        <v>42900</v>
      </c>
      <c r="D39" s="13" t="str">
        <f>INDEX(ｶﾚﾝﾀﾞｰ!$C$5:$QQ$44,VLOOKUP(初期入力!$D$4,初期入力!$I$3:$K$24,3,0),A39)</f>
        <v>月</v>
      </c>
      <c r="E39" s="89"/>
      <c r="F39" s="28"/>
      <c r="G39" s="11"/>
      <c r="H39" s="308"/>
      <c r="I39" s="309"/>
      <c r="J39" s="15"/>
      <c r="K39" s="13"/>
      <c r="L39" s="45"/>
      <c r="M39" s="12">
        <f t="shared" si="1"/>
        <v>42900</v>
      </c>
      <c r="N39" s="13" t="str">
        <f t="shared" si="1"/>
        <v>月</v>
      </c>
      <c r="O39" s="27">
        <f t="shared" si="1"/>
        <v>0</v>
      </c>
      <c r="P39" s="15">
        <f t="shared" si="2"/>
        <v>0</v>
      </c>
      <c r="Q39" s="29"/>
      <c r="R39" s="380"/>
      <c r="S39" s="381"/>
      <c r="T39" s="28"/>
      <c r="U39" s="29"/>
    </row>
    <row r="40" spans="1:21" ht="46.5" customHeight="1" x14ac:dyDescent="0.2">
      <c r="A40">
        <v>167</v>
      </c>
      <c r="C40" s="12">
        <v>42901</v>
      </c>
      <c r="D40" s="13" t="str">
        <f>INDEX(ｶﾚﾝﾀﾞｰ!$C$5:$QQ$44,VLOOKUP(初期入力!$D$4,初期入力!$I$3:$K$24,3,0),A40)</f>
        <v>火</v>
      </c>
      <c r="E40" s="89"/>
      <c r="F40" s="28"/>
      <c r="G40" s="13"/>
      <c r="H40" s="308"/>
      <c r="I40" s="309"/>
      <c r="J40" s="15"/>
      <c r="K40" s="13"/>
      <c r="L40" s="45"/>
      <c r="M40" s="12">
        <f t="shared" si="1"/>
        <v>42901</v>
      </c>
      <c r="N40" s="13" t="str">
        <f t="shared" si="1"/>
        <v>火</v>
      </c>
      <c r="O40" s="27">
        <f t="shared" si="1"/>
        <v>0</v>
      </c>
      <c r="P40" s="15">
        <f t="shared" si="2"/>
        <v>0</v>
      </c>
      <c r="Q40" s="29"/>
      <c r="R40" s="380"/>
      <c r="S40" s="381"/>
      <c r="T40" s="28"/>
      <c r="U40" s="29"/>
    </row>
    <row r="41" spans="1:21" ht="46.5" customHeight="1" x14ac:dyDescent="0.2">
      <c r="A41">
        <v>168</v>
      </c>
      <c r="C41" s="12">
        <v>42902</v>
      </c>
      <c r="D41" s="13" t="str">
        <f>INDEX(ｶﾚﾝﾀﾞｰ!$C$5:$QQ$44,VLOOKUP(初期入力!$D$4,初期入力!$I$3:$K$24,3,0),A41)</f>
        <v>水</v>
      </c>
      <c r="E41" s="89"/>
      <c r="F41" s="28"/>
      <c r="G41" s="13"/>
      <c r="H41" s="308"/>
      <c r="I41" s="309"/>
      <c r="J41" s="15"/>
      <c r="K41" s="13"/>
      <c r="L41" s="45"/>
      <c r="M41" s="12">
        <f t="shared" si="1"/>
        <v>42902</v>
      </c>
      <c r="N41" s="13" t="str">
        <f t="shared" si="1"/>
        <v>水</v>
      </c>
      <c r="O41" s="27">
        <f t="shared" si="1"/>
        <v>0</v>
      </c>
      <c r="P41" s="15">
        <f t="shared" si="2"/>
        <v>0</v>
      </c>
      <c r="Q41" s="29"/>
      <c r="R41" s="380"/>
      <c r="S41" s="381"/>
      <c r="T41" s="28"/>
      <c r="U41" s="29"/>
    </row>
    <row r="42" spans="1:21" ht="46.5" customHeight="1" x14ac:dyDescent="0.2">
      <c r="A42">
        <v>169</v>
      </c>
      <c r="C42" s="12">
        <v>42903</v>
      </c>
      <c r="D42" s="13" t="str">
        <f>INDEX(ｶﾚﾝﾀﾞｰ!$C$5:$QQ$44,VLOOKUP(初期入力!$D$4,初期入力!$I$3:$K$24,3,0),A42)</f>
        <v>木</v>
      </c>
      <c r="E42" s="89"/>
      <c r="F42" s="28"/>
      <c r="G42" s="13"/>
      <c r="H42" s="308"/>
      <c r="I42" s="309"/>
      <c r="J42" s="15"/>
      <c r="K42" s="13"/>
      <c r="L42" s="45"/>
      <c r="M42" s="12">
        <f t="shared" si="1"/>
        <v>42903</v>
      </c>
      <c r="N42" s="13" t="str">
        <f t="shared" si="1"/>
        <v>木</v>
      </c>
      <c r="O42" s="27">
        <f t="shared" si="1"/>
        <v>0</v>
      </c>
      <c r="P42" s="15">
        <f t="shared" si="2"/>
        <v>0</v>
      </c>
      <c r="Q42" s="29"/>
      <c r="R42" s="380"/>
      <c r="S42" s="381"/>
      <c r="T42" s="28"/>
      <c r="U42" s="29"/>
    </row>
    <row r="43" spans="1:21" ht="46.5" customHeight="1" x14ac:dyDescent="0.2">
      <c r="A43">
        <v>170</v>
      </c>
      <c r="C43" s="12">
        <v>42904</v>
      </c>
      <c r="D43" s="13" t="str">
        <f>INDEX(ｶﾚﾝﾀﾞｰ!$C$5:$QQ$44,VLOOKUP(初期入力!$D$4,初期入力!$I$3:$K$24,3,0),A43)</f>
        <v>金</v>
      </c>
      <c r="E43" s="89"/>
      <c r="F43" s="28"/>
      <c r="G43" s="13"/>
      <c r="H43" s="308"/>
      <c r="I43" s="309"/>
      <c r="J43" s="15"/>
      <c r="K43" s="13"/>
      <c r="L43" s="45"/>
      <c r="M43" s="12">
        <f t="shared" si="1"/>
        <v>42904</v>
      </c>
      <c r="N43" s="13" t="str">
        <f t="shared" si="1"/>
        <v>金</v>
      </c>
      <c r="O43" s="27">
        <f t="shared" si="1"/>
        <v>0</v>
      </c>
      <c r="P43" s="15">
        <f t="shared" si="2"/>
        <v>0</v>
      </c>
      <c r="Q43" s="29"/>
      <c r="R43" s="380"/>
      <c r="S43" s="381"/>
      <c r="T43" s="28"/>
      <c r="U43" s="29"/>
    </row>
    <row r="44" spans="1:21" ht="46.5" customHeight="1" x14ac:dyDescent="0.2">
      <c r="A44">
        <v>171</v>
      </c>
      <c r="C44" s="12">
        <v>42905</v>
      </c>
      <c r="D44" s="13" t="str">
        <f>INDEX(ｶﾚﾝﾀﾞｰ!$C$5:$QQ$44,VLOOKUP(初期入力!$D$4,初期入力!$I$3:$K$24,3,0),A44)</f>
        <v>土</v>
      </c>
      <c r="E44" s="89"/>
      <c r="F44" s="28"/>
      <c r="G44" s="13"/>
      <c r="H44" s="308"/>
      <c r="I44" s="309"/>
      <c r="J44" s="15"/>
      <c r="K44" s="13"/>
      <c r="L44" s="45"/>
      <c r="M44" s="12">
        <f t="shared" si="1"/>
        <v>42905</v>
      </c>
      <c r="N44" s="13" t="str">
        <f t="shared" si="1"/>
        <v>土</v>
      </c>
      <c r="O44" s="27">
        <f t="shared" si="1"/>
        <v>0</v>
      </c>
      <c r="P44" s="15">
        <f t="shared" si="2"/>
        <v>0</v>
      </c>
      <c r="Q44" s="29"/>
      <c r="R44" s="380"/>
      <c r="S44" s="381"/>
      <c r="T44" s="28"/>
      <c r="U44" s="29"/>
    </row>
    <row r="45" spans="1:21" ht="46.5" customHeight="1" x14ac:dyDescent="0.2">
      <c r="A45">
        <v>172</v>
      </c>
      <c r="C45" s="12">
        <v>42906</v>
      </c>
      <c r="D45" s="13" t="str">
        <f>INDEX(ｶﾚﾝﾀﾞｰ!$C$5:$QQ$44,VLOOKUP(初期入力!$D$4,初期入力!$I$3:$K$24,3,0),A45)</f>
        <v>日</v>
      </c>
      <c r="E45" s="89"/>
      <c r="F45" s="28"/>
      <c r="G45" s="13"/>
      <c r="H45" s="308"/>
      <c r="I45" s="309"/>
      <c r="J45" s="15"/>
      <c r="K45" s="13"/>
      <c r="L45" s="45"/>
      <c r="M45" s="12">
        <f t="shared" si="1"/>
        <v>42906</v>
      </c>
      <c r="N45" s="13" t="str">
        <f t="shared" si="1"/>
        <v>日</v>
      </c>
      <c r="O45" s="27">
        <f t="shared" si="1"/>
        <v>0</v>
      </c>
      <c r="P45" s="15">
        <f t="shared" si="2"/>
        <v>0</v>
      </c>
      <c r="Q45" s="29"/>
      <c r="R45" s="380"/>
      <c r="S45" s="381"/>
      <c r="T45" s="28"/>
      <c r="U45" s="29"/>
    </row>
    <row r="46" spans="1:21" ht="46.5" customHeight="1" x14ac:dyDescent="0.2">
      <c r="C46" s="11"/>
      <c r="D46" s="13"/>
      <c r="E46" s="89"/>
      <c r="F46" s="28"/>
      <c r="G46" s="13"/>
      <c r="H46" s="308"/>
      <c r="I46" s="309"/>
      <c r="J46" s="15"/>
      <c r="K46" s="13"/>
      <c r="L46" s="45"/>
      <c r="M46" s="12">
        <f t="shared" si="1"/>
        <v>0</v>
      </c>
      <c r="N46" s="13">
        <f t="shared" si="1"/>
        <v>0</v>
      </c>
      <c r="O46" s="27">
        <f t="shared" si="1"/>
        <v>0</v>
      </c>
      <c r="P46" s="15">
        <f t="shared" si="2"/>
        <v>0</v>
      </c>
      <c r="Q46" s="29"/>
      <c r="R46" s="380"/>
      <c r="S46" s="381"/>
      <c r="T46" s="28"/>
      <c r="U46" s="29"/>
    </row>
    <row r="47" spans="1:21" ht="25.5" customHeight="1" x14ac:dyDescent="0.2">
      <c r="C47" s="140" t="s">
        <v>131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 t="s">
        <v>131</v>
      </c>
      <c r="N47" s="140"/>
      <c r="O47" s="140"/>
      <c r="P47" s="140"/>
      <c r="Q47" s="140"/>
      <c r="R47" s="140"/>
      <c r="S47" s="140"/>
      <c r="T47" s="140"/>
      <c r="U47" s="140"/>
    </row>
    <row r="48" spans="1:21" ht="13.25" x14ac:dyDescent="0.2">
      <c r="C48" s="14"/>
      <c r="M48" s="14"/>
    </row>
    <row r="49" spans="1:21" ht="14" x14ac:dyDescent="0.2">
      <c r="C49" s="9" t="s">
        <v>25</v>
      </c>
      <c r="M49" s="9" t="s">
        <v>25</v>
      </c>
    </row>
    <row r="50" spans="1:21" ht="22.5" customHeight="1" x14ac:dyDescent="0.2">
      <c r="C50" s="43"/>
      <c r="D50" s="34"/>
      <c r="E50" s="34"/>
      <c r="F50" s="34"/>
      <c r="G50" s="34"/>
      <c r="H50" s="34"/>
      <c r="I50" s="34"/>
      <c r="J50" s="34"/>
      <c r="K50" s="34"/>
      <c r="L50" s="46"/>
      <c r="M50" s="43"/>
      <c r="N50" s="34"/>
      <c r="O50" s="34"/>
      <c r="P50" s="34"/>
      <c r="Q50" s="34"/>
      <c r="R50" s="34"/>
      <c r="S50" s="34"/>
      <c r="T50" s="34"/>
      <c r="U50" s="34"/>
    </row>
    <row r="51" spans="1:21" ht="22.5" customHeight="1" x14ac:dyDescent="0.2">
      <c r="C51" s="44"/>
      <c r="D51" s="35"/>
      <c r="E51" s="35"/>
      <c r="F51" s="35"/>
      <c r="G51" s="35"/>
      <c r="H51" s="35"/>
      <c r="I51" s="35"/>
      <c r="J51" s="35"/>
      <c r="K51" s="35"/>
      <c r="L51" s="46"/>
      <c r="M51" s="44"/>
      <c r="N51" s="35"/>
      <c r="O51" s="35"/>
      <c r="P51" s="35"/>
      <c r="Q51" s="35"/>
      <c r="R51" s="35"/>
      <c r="S51" s="35"/>
      <c r="T51" s="35"/>
      <c r="U51" s="35"/>
    </row>
    <row r="52" spans="1:21" ht="22.5" customHeight="1" x14ac:dyDescent="0.2">
      <c r="C52" s="44"/>
      <c r="D52" s="35"/>
      <c r="E52" s="35"/>
      <c r="F52" s="35"/>
      <c r="G52" s="35"/>
      <c r="H52" s="35"/>
      <c r="I52" s="35"/>
      <c r="J52" s="35"/>
      <c r="K52" s="35"/>
      <c r="L52" s="46"/>
      <c r="M52" s="44"/>
      <c r="N52" s="35"/>
      <c r="O52" s="35"/>
      <c r="P52" s="35"/>
      <c r="Q52" s="35"/>
      <c r="R52" s="35"/>
      <c r="S52" s="35"/>
      <c r="T52" s="35"/>
      <c r="U52" s="35"/>
    </row>
    <row r="53" spans="1:21" ht="22.5" customHeight="1" x14ac:dyDescent="0.2">
      <c r="C53" s="44"/>
      <c r="D53" s="35"/>
      <c r="E53" s="35"/>
      <c r="F53" s="35"/>
      <c r="G53" s="35"/>
      <c r="H53" s="35"/>
      <c r="I53" s="35"/>
      <c r="J53" s="35"/>
      <c r="K53" s="35"/>
      <c r="L53" s="46"/>
      <c r="M53" s="44"/>
      <c r="N53" s="35"/>
      <c r="O53" s="35"/>
      <c r="P53" s="35"/>
      <c r="Q53" s="35"/>
      <c r="R53" s="35"/>
      <c r="S53" s="35"/>
      <c r="T53" s="35"/>
      <c r="U53" s="35"/>
    </row>
    <row r="54" spans="1:21" ht="11.25" customHeight="1" x14ac:dyDescent="0.2"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7"/>
      <c r="N54" s="46"/>
      <c r="O54" s="46"/>
      <c r="P54" s="46"/>
      <c r="Q54" s="46"/>
      <c r="R54" s="46"/>
      <c r="S54" s="46"/>
      <c r="T54" s="46"/>
      <c r="U54" s="46"/>
    </row>
    <row r="55" spans="1:21" ht="11.25" customHeight="1" x14ac:dyDescent="0.2">
      <c r="C55" s="47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6"/>
      <c r="O55" s="46"/>
      <c r="P55" s="46"/>
      <c r="Q55" s="46"/>
      <c r="R55" s="46"/>
      <c r="S55" s="46"/>
      <c r="T55" s="46"/>
      <c r="U55" s="46"/>
    </row>
    <row r="56" spans="1:21" ht="46.5" customHeight="1" x14ac:dyDescent="0.2">
      <c r="A56">
        <v>173</v>
      </c>
      <c r="C56" s="12">
        <v>42907</v>
      </c>
      <c r="D56" s="13" t="str">
        <f>INDEX(ｶﾚﾝﾀﾞｰ!$C$5:$QQ$44,VLOOKUP(初期入力!$D$4,初期入力!$I$3:$K$24,3,0),A56)</f>
        <v>月</v>
      </c>
      <c r="E56" s="89"/>
      <c r="F56" s="28"/>
      <c r="G56" s="13"/>
      <c r="H56" s="308"/>
      <c r="I56" s="309"/>
      <c r="J56" s="15"/>
      <c r="K56" s="13"/>
      <c r="L56" s="45"/>
      <c r="M56" s="12">
        <f t="shared" ref="M56:O66" si="3">C56</f>
        <v>42907</v>
      </c>
      <c r="N56" s="13" t="str">
        <f t="shared" si="3"/>
        <v>月</v>
      </c>
      <c r="O56" s="27">
        <f>E56</f>
        <v>0</v>
      </c>
      <c r="P56" s="15">
        <f t="shared" ref="P56:P66" si="4">F56</f>
        <v>0</v>
      </c>
      <c r="Q56" s="29"/>
      <c r="R56" s="380"/>
      <c r="S56" s="381"/>
      <c r="T56" s="28"/>
      <c r="U56" s="29"/>
    </row>
    <row r="57" spans="1:21" ht="46.5" customHeight="1" x14ac:dyDescent="0.2">
      <c r="A57">
        <v>174</v>
      </c>
      <c r="C57" s="12">
        <v>42908</v>
      </c>
      <c r="D57" s="13" t="str">
        <f>INDEX(ｶﾚﾝﾀﾞｰ!$C$5:$QQ$44,VLOOKUP(初期入力!$D$4,初期入力!$I$3:$K$24,3,0),A57)</f>
        <v>火</v>
      </c>
      <c r="E57" s="89"/>
      <c r="F57" s="28"/>
      <c r="G57" s="13"/>
      <c r="H57" s="308"/>
      <c r="I57" s="309"/>
      <c r="J57" s="15"/>
      <c r="K57" s="13"/>
      <c r="L57" s="45"/>
      <c r="M57" s="12">
        <f t="shared" si="3"/>
        <v>42908</v>
      </c>
      <c r="N57" s="13" t="str">
        <f t="shared" si="3"/>
        <v>火</v>
      </c>
      <c r="O57" s="27">
        <f t="shared" si="3"/>
        <v>0</v>
      </c>
      <c r="P57" s="15">
        <f t="shared" si="4"/>
        <v>0</v>
      </c>
      <c r="Q57" s="29"/>
      <c r="R57" s="380"/>
      <c r="S57" s="381"/>
      <c r="T57" s="28"/>
      <c r="U57" s="29"/>
    </row>
    <row r="58" spans="1:21" ht="46.5" customHeight="1" x14ac:dyDescent="0.2">
      <c r="A58">
        <v>175</v>
      </c>
      <c r="C58" s="12">
        <v>42909</v>
      </c>
      <c r="D58" s="13" t="str">
        <f>INDEX(ｶﾚﾝﾀﾞｰ!$C$5:$QQ$44,VLOOKUP(初期入力!$D$4,初期入力!$I$3:$K$24,3,0),A58)</f>
        <v>水</v>
      </c>
      <c r="E58" s="89"/>
      <c r="F58" s="28"/>
      <c r="G58" s="11"/>
      <c r="H58" s="308"/>
      <c r="I58" s="309"/>
      <c r="J58" s="15"/>
      <c r="K58" s="13"/>
      <c r="L58" s="45"/>
      <c r="M58" s="12">
        <f t="shared" si="3"/>
        <v>42909</v>
      </c>
      <c r="N58" s="13" t="str">
        <f t="shared" si="3"/>
        <v>水</v>
      </c>
      <c r="O58" s="27">
        <f t="shared" si="3"/>
        <v>0</v>
      </c>
      <c r="P58" s="15">
        <f t="shared" si="4"/>
        <v>0</v>
      </c>
      <c r="Q58" s="29"/>
      <c r="R58" s="380"/>
      <c r="S58" s="381"/>
      <c r="T58" s="28"/>
      <c r="U58" s="29"/>
    </row>
    <row r="59" spans="1:21" ht="46.5" customHeight="1" x14ac:dyDescent="0.2">
      <c r="A59">
        <v>176</v>
      </c>
      <c r="C59" s="12">
        <v>42910</v>
      </c>
      <c r="D59" s="13" t="str">
        <f>INDEX(ｶﾚﾝﾀﾞｰ!$C$5:$QQ$44,VLOOKUP(初期入力!$D$4,初期入力!$I$3:$K$24,3,0),A59)</f>
        <v>木</v>
      </c>
      <c r="E59" s="89"/>
      <c r="F59" s="28"/>
      <c r="G59" s="11"/>
      <c r="H59" s="308"/>
      <c r="I59" s="309"/>
      <c r="J59" s="15"/>
      <c r="K59" s="13"/>
      <c r="L59" s="45"/>
      <c r="M59" s="12">
        <f t="shared" si="3"/>
        <v>42910</v>
      </c>
      <c r="N59" s="13" t="str">
        <f t="shared" si="3"/>
        <v>木</v>
      </c>
      <c r="O59" s="27">
        <f t="shared" si="3"/>
        <v>0</v>
      </c>
      <c r="P59" s="15">
        <f t="shared" si="4"/>
        <v>0</v>
      </c>
      <c r="Q59" s="29"/>
      <c r="R59" s="380"/>
      <c r="S59" s="381"/>
      <c r="T59" s="28"/>
      <c r="U59" s="29"/>
    </row>
    <row r="60" spans="1:21" ht="46.5" customHeight="1" x14ac:dyDescent="0.2">
      <c r="A60">
        <v>177</v>
      </c>
      <c r="C60" s="12">
        <v>42911</v>
      </c>
      <c r="D60" s="13" t="str">
        <f>INDEX(ｶﾚﾝﾀﾞｰ!$C$5:$QQ$44,VLOOKUP(初期入力!$D$4,初期入力!$I$3:$K$24,3,0),A60)</f>
        <v>金</v>
      </c>
      <c r="E60" s="89"/>
      <c r="F60" s="28"/>
      <c r="G60" s="13"/>
      <c r="H60" s="308"/>
      <c r="I60" s="309"/>
      <c r="J60" s="15"/>
      <c r="K60" s="13"/>
      <c r="L60" s="45"/>
      <c r="M60" s="12">
        <f t="shared" si="3"/>
        <v>42911</v>
      </c>
      <c r="N60" s="13" t="str">
        <f t="shared" si="3"/>
        <v>金</v>
      </c>
      <c r="O60" s="27">
        <f t="shared" si="3"/>
        <v>0</v>
      </c>
      <c r="P60" s="15">
        <f t="shared" si="4"/>
        <v>0</v>
      </c>
      <c r="Q60" s="29"/>
      <c r="R60" s="380"/>
      <c r="S60" s="381"/>
      <c r="T60" s="28"/>
      <c r="U60" s="29"/>
    </row>
    <row r="61" spans="1:21" ht="46.5" customHeight="1" x14ac:dyDescent="0.2">
      <c r="A61">
        <v>178</v>
      </c>
      <c r="C61" s="12">
        <v>42912</v>
      </c>
      <c r="D61" s="13" t="str">
        <f>INDEX(ｶﾚﾝﾀﾞｰ!$C$5:$QQ$44,VLOOKUP(初期入力!$D$4,初期入力!$I$3:$K$24,3,0),A61)</f>
        <v>土</v>
      </c>
      <c r="E61" s="89"/>
      <c r="F61" s="28"/>
      <c r="G61" s="13"/>
      <c r="H61" s="308"/>
      <c r="I61" s="309"/>
      <c r="J61" s="15"/>
      <c r="K61" s="13"/>
      <c r="L61" s="45"/>
      <c r="M61" s="12">
        <f t="shared" si="3"/>
        <v>42912</v>
      </c>
      <c r="N61" s="13" t="str">
        <f t="shared" si="3"/>
        <v>土</v>
      </c>
      <c r="O61" s="27">
        <f t="shared" si="3"/>
        <v>0</v>
      </c>
      <c r="P61" s="15">
        <f t="shared" si="4"/>
        <v>0</v>
      </c>
      <c r="Q61" s="29"/>
      <c r="R61" s="380"/>
      <c r="S61" s="381"/>
      <c r="T61" s="28"/>
      <c r="U61" s="29"/>
    </row>
    <row r="62" spans="1:21" ht="46.5" customHeight="1" x14ac:dyDescent="0.2">
      <c r="A62">
        <v>179</v>
      </c>
      <c r="C62" s="12">
        <v>42913</v>
      </c>
      <c r="D62" s="13" t="str">
        <f>INDEX(ｶﾚﾝﾀﾞｰ!$C$5:$QQ$44,VLOOKUP(初期入力!$D$4,初期入力!$I$3:$K$24,3,0),A62)</f>
        <v>日</v>
      </c>
      <c r="E62" s="89"/>
      <c r="F62" s="28"/>
      <c r="G62" s="13"/>
      <c r="H62" s="308"/>
      <c r="I62" s="309"/>
      <c r="J62" s="15"/>
      <c r="K62" s="13"/>
      <c r="L62" s="45"/>
      <c r="M62" s="12">
        <f t="shared" si="3"/>
        <v>42913</v>
      </c>
      <c r="N62" s="13" t="str">
        <f t="shared" si="3"/>
        <v>日</v>
      </c>
      <c r="O62" s="27">
        <f t="shared" si="3"/>
        <v>0</v>
      </c>
      <c r="P62" s="15">
        <f t="shared" si="4"/>
        <v>0</v>
      </c>
      <c r="Q62" s="29"/>
      <c r="R62" s="380"/>
      <c r="S62" s="381"/>
      <c r="T62" s="28"/>
      <c r="U62" s="29"/>
    </row>
    <row r="63" spans="1:21" ht="46.5" customHeight="1" x14ac:dyDescent="0.2">
      <c r="A63">
        <v>180</v>
      </c>
      <c r="C63" s="12">
        <v>42914</v>
      </c>
      <c r="D63" s="13" t="str">
        <f>INDEX(ｶﾚﾝﾀﾞｰ!$C$5:$QQ$44,VLOOKUP(初期入力!$D$4,初期入力!$I$3:$K$24,3,0),A63)</f>
        <v>月</v>
      </c>
      <c r="E63" s="89"/>
      <c r="F63" s="28"/>
      <c r="G63" s="13"/>
      <c r="H63" s="308"/>
      <c r="I63" s="309"/>
      <c r="J63" s="15"/>
      <c r="K63" s="13"/>
      <c r="L63" s="45"/>
      <c r="M63" s="12">
        <f t="shared" si="3"/>
        <v>42914</v>
      </c>
      <c r="N63" s="13" t="str">
        <f t="shared" si="3"/>
        <v>月</v>
      </c>
      <c r="O63" s="27">
        <f t="shared" si="3"/>
        <v>0</v>
      </c>
      <c r="P63" s="15">
        <f t="shared" si="4"/>
        <v>0</v>
      </c>
      <c r="Q63" s="29"/>
      <c r="R63" s="380"/>
      <c r="S63" s="381"/>
      <c r="T63" s="28"/>
      <c r="U63" s="29"/>
    </row>
    <row r="64" spans="1:21" ht="46.5" customHeight="1" x14ac:dyDescent="0.2">
      <c r="A64">
        <v>181</v>
      </c>
      <c r="C64" s="12">
        <v>42915</v>
      </c>
      <c r="D64" s="13" t="str">
        <f>INDEX(ｶﾚﾝﾀﾞｰ!$C$5:$QQ$44,VLOOKUP(初期入力!$D$4,初期入力!$I$3:$K$24,3,0),A64)</f>
        <v>火</v>
      </c>
      <c r="E64" s="89"/>
      <c r="F64" s="28"/>
      <c r="G64" s="13"/>
      <c r="H64" s="308"/>
      <c r="I64" s="309"/>
      <c r="J64" s="15"/>
      <c r="K64" s="13"/>
      <c r="L64" s="45"/>
      <c r="M64" s="12">
        <f t="shared" si="3"/>
        <v>42915</v>
      </c>
      <c r="N64" s="13" t="str">
        <f t="shared" si="3"/>
        <v>火</v>
      </c>
      <c r="O64" s="27">
        <f t="shared" si="3"/>
        <v>0</v>
      </c>
      <c r="P64" s="15">
        <f t="shared" si="4"/>
        <v>0</v>
      </c>
      <c r="Q64" s="29"/>
      <c r="R64" s="380"/>
      <c r="S64" s="381"/>
      <c r="T64" s="28"/>
      <c r="U64" s="29"/>
    </row>
    <row r="65" spans="1:21" ht="46.5" customHeight="1" x14ac:dyDescent="0.2">
      <c r="A65">
        <v>182</v>
      </c>
      <c r="C65" s="12">
        <v>42916</v>
      </c>
      <c r="D65" s="13" t="str">
        <f>INDEX(ｶﾚﾝﾀﾞｰ!$C$5:$QQ$44,VLOOKUP(初期入力!$D$4,初期入力!$I$3:$K$24,3,0),A65)</f>
        <v>水</v>
      </c>
      <c r="E65" s="89"/>
      <c r="F65" s="28"/>
      <c r="G65" s="13"/>
      <c r="H65" s="308"/>
      <c r="I65" s="309"/>
      <c r="J65" s="15"/>
      <c r="K65" s="13"/>
      <c r="L65" s="45"/>
      <c r="M65" s="12">
        <f t="shared" si="3"/>
        <v>42916</v>
      </c>
      <c r="N65" s="13" t="str">
        <f t="shared" si="3"/>
        <v>水</v>
      </c>
      <c r="O65" s="27">
        <f t="shared" si="3"/>
        <v>0</v>
      </c>
      <c r="P65" s="15">
        <f t="shared" si="4"/>
        <v>0</v>
      </c>
      <c r="Q65" s="29"/>
      <c r="R65" s="380"/>
      <c r="S65" s="381"/>
      <c r="T65" s="28"/>
      <c r="U65" s="29"/>
    </row>
    <row r="66" spans="1:21" ht="46.5" customHeight="1" x14ac:dyDescent="0.2">
      <c r="C66" s="12"/>
      <c r="D66" s="13"/>
      <c r="E66" s="89"/>
      <c r="F66" s="28"/>
      <c r="G66" s="13"/>
      <c r="H66" s="308"/>
      <c r="I66" s="309"/>
      <c r="J66" s="15"/>
      <c r="K66" s="13"/>
      <c r="L66" s="45"/>
      <c r="M66" s="12">
        <f t="shared" si="3"/>
        <v>0</v>
      </c>
      <c r="N66" s="13">
        <f t="shared" si="3"/>
        <v>0</v>
      </c>
      <c r="O66" s="27">
        <f t="shared" si="3"/>
        <v>0</v>
      </c>
      <c r="P66" s="15">
        <f t="shared" si="4"/>
        <v>0</v>
      </c>
      <c r="Q66" s="29"/>
      <c r="R66" s="380"/>
      <c r="S66" s="381"/>
      <c r="T66" s="28"/>
      <c r="U66" s="29"/>
    </row>
    <row r="67" spans="1:21" ht="25.5" customHeight="1" x14ac:dyDescent="0.2">
      <c r="C67" s="140" t="s">
        <v>131</v>
      </c>
      <c r="D67" s="140"/>
      <c r="E67" s="140"/>
      <c r="F67" s="140"/>
      <c r="G67" s="140"/>
      <c r="H67" s="140"/>
      <c r="I67" s="140"/>
      <c r="J67" s="140"/>
      <c r="K67" s="140"/>
      <c r="L67" s="140"/>
      <c r="M67" s="140" t="s">
        <v>131</v>
      </c>
      <c r="N67" s="140"/>
      <c r="O67" s="140"/>
      <c r="P67" s="140"/>
      <c r="Q67" s="140"/>
      <c r="R67" s="140"/>
      <c r="S67" s="140"/>
      <c r="T67" s="140"/>
      <c r="U67" s="140"/>
    </row>
    <row r="68" spans="1:21" x14ac:dyDescent="0.2">
      <c r="C68" s="14"/>
      <c r="M68" s="14"/>
    </row>
    <row r="69" spans="1:21" ht="14" x14ac:dyDescent="0.2">
      <c r="C69" s="9" t="s">
        <v>25</v>
      </c>
      <c r="M69" s="9" t="s">
        <v>25</v>
      </c>
    </row>
    <row r="70" spans="1:21" ht="22.5" customHeight="1" x14ac:dyDescent="0.2">
      <c r="C70" s="43"/>
      <c r="D70" s="34"/>
      <c r="E70" s="34"/>
      <c r="F70" s="34"/>
      <c r="G70" s="34"/>
      <c r="H70" s="34"/>
      <c r="I70" s="34"/>
      <c r="J70" s="34"/>
      <c r="K70" s="34"/>
      <c r="L70" s="46"/>
      <c r="M70" s="43"/>
      <c r="N70" s="34"/>
      <c r="O70" s="34"/>
      <c r="P70" s="34"/>
      <c r="Q70" s="34"/>
      <c r="R70" s="34"/>
      <c r="S70" s="34"/>
      <c r="T70" s="34"/>
      <c r="U70" s="34"/>
    </row>
    <row r="71" spans="1:21" ht="22.5" customHeight="1" x14ac:dyDescent="0.2">
      <c r="C71" s="44"/>
      <c r="D71" s="35"/>
      <c r="E71" s="35"/>
      <c r="F71" s="35"/>
      <c r="G71" s="35"/>
      <c r="H71" s="35"/>
      <c r="I71" s="35"/>
      <c r="J71" s="35"/>
      <c r="K71" s="35"/>
      <c r="L71" s="46"/>
      <c r="M71" s="44"/>
      <c r="N71" s="35"/>
      <c r="O71" s="35"/>
      <c r="P71" s="35"/>
      <c r="Q71" s="35"/>
      <c r="R71" s="35"/>
      <c r="S71" s="35"/>
      <c r="T71" s="35"/>
      <c r="U71" s="35"/>
    </row>
    <row r="72" spans="1:21" ht="22.5" customHeight="1" x14ac:dyDescent="0.2">
      <c r="C72" s="44"/>
      <c r="D72" s="35"/>
      <c r="E72" s="35"/>
      <c r="F72" s="35"/>
      <c r="G72" s="35"/>
      <c r="H72" s="35"/>
      <c r="I72" s="35"/>
      <c r="J72" s="35"/>
      <c r="K72" s="35"/>
      <c r="L72" s="46"/>
      <c r="M72" s="44"/>
      <c r="N72" s="35"/>
      <c r="O72" s="35"/>
      <c r="P72" s="35"/>
      <c r="Q72" s="35"/>
      <c r="R72" s="35"/>
      <c r="S72" s="35"/>
      <c r="T72" s="35"/>
      <c r="U72" s="35"/>
    </row>
    <row r="73" spans="1:21" ht="22.5" customHeight="1" x14ac:dyDescent="0.2">
      <c r="C73" s="44"/>
      <c r="D73" s="35"/>
      <c r="E73" s="35"/>
      <c r="F73" s="35"/>
      <c r="G73" s="35"/>
      <c r="H73" s="35"/>
      <c r="I73" s="35"/>
      <c r="J73" s="35"/>
      <c r="K73" s="35"/>
      <c r="L73" s="46"/>
      <c r="M73" s="44"/>
      <c r="N73" s="35"/>
      <c r="O73" s="35"/>
      <c r="P73" s="35"/>
      <c r="Q73" s="35"/>
      <c r="R73" s="35"/>
      <c r="S73" s="35"/>
      <c r="T73" s="35"/>
      <c r="U73" s="35"/>
    </row>
    <row r="74" spans="1:21" ht="11.25" customHeight="1" x14ac:dyDescent="0.2">
      <c r="C74" s="47"/>
      <c r="D74" s="46"/>
      <c r="E74" s="46"/>
      <c r="F74" s="46"/>
      <c r="G74" s="46"/>
      <c r="H74" s="46"/>
      <c r="I74" s="46"/>
      <c r="J74" s="46"/>
      <c r="K74" s="46"/>
      <c r="L74" s="46"/>
      <c r="M74" s="47"/>
      <c r="N74" s="46"/>
      <c r="O74" s="46"/>
      <c r="P74" s="46"/>
      <c r="Q74" s="46"/>
      <c r="R74" s="46"/>
      <c r="S74" s="46"/>
      <c r="T74" s="46"/>
      <c r="U74" s="46"/>
    </row>
    <row r="75" spans="1:21" x14ac:dyDescent="0.2">
      <c r="C75" s="8"/>
      <c r="M75" s="8"/>
    </row>
  </sheetData>
  <sheetProtection sheet="1" objects="1" scenarios="1"/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600-000000000000}">
      <formula1>$X$5:$X$7</formula1>
    </dataValidation>
    <dataValidation type="list" allowBlank="1" showInputMessage="1" showErrorMessage="1" sqref="F56:F66 F36:F46 F16:F26 T56:T66 T36:T46 T16:T26" xr:uid="{00000000-0002-0000-06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75"/>
  <sheetViews>
    <sheetView showGridLines="0" showZeros="0" topLeftCell="B1" zoomScaleNormal="100" workbookViewId="0">
      <pane ySplit="15" topLeftCell="A60" activePane="bottomLeft" state="frozen"/>
      <selection activeCell="N17" sqref="N17"/>
      <selection pane="bottomLeft" activeCell="T56" sqref="T56:T66"/>
    </sheetView>
  </sheetViews>
  <sheetFormatPr defaultRowHeight="13" x14ac:dyDescent="0.2"/>
  <cols>
    <col min="1" max="1" width="3.81640625" hidden="1" customWidth="1"/>
    <col min="2" max="2" width="3.81640625" customWidth="1"/>
    <col min="3" max="3" width="9.36328125" bestFit="1" customWidth="1"/>
    <col min="4" max="4" width="6.179687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customWidth="1"/>
    <col min="13" max="13" width="9.36328125" bestFit="1" customWidth="1"/>
    <col min="14" max="14" width="6.179687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 x14ac:dyDescent="0.2">
      <c r="C1" s="167" t="s">
        <v>159</v>
      </c>
      <c r="D1" s="161" t="e">
        <f>'実績調書(監督員用)'!M87</f>
        <v>#DIV/0!</v>
      </c>
      <c r="E1" s="162" t="e">
        <f>'実績調書(監督員用)'!P87</f>
        <v>#DIV/0!</v>
      </c>
      <c r="Q1" s="167" t="s">
        <v>160</v>
      </c>
      <c r="R1" s="163" t="str">
        <f>'実績調書(監督員用)'!M91</f>
        <v/>
      </c>
      <c r="S1" s="164" t="str">
        <f>'実績調書(監督員用)'!P91</f>
        <v/>
      </c>
      <c r="T1" s="164"/>
      <c r="U1" s="165"/>
    </row>
    <row r="2" spans="1:24" ht="13.25" x14ac:dyDescent="0.2">
      <c r="D2" s="160"/>
      <c r="E2" s="1"/>
      <c r="Q2" s="160"/>
    </row>
    <row r="3" spans="1:24" x14ac:dyDescent="0.2">
      <c r="C3" s="14" t="s">
        <v>19</v>
      </c>
      <c r="M3" s="14" t="s">
        <v>19</v>
      </c>
    </row>
    <row r="4" spans="1:24" ht="19" x14ac:dyDescent="0.2">
      <c r="C4" s="297" t="s">
        <v>30</v>
      </c>
      <c r="D4" s="297"/>
      <c r="E4" s="297"/>
      <c r="F4" s="297"/>
      <c r="G4" s="297"/>
      <c r="H4" s="297"/>
      <c r="I4" s="297"/>
      <c r="J4" s="297"/>
      <c r="K4" s="297"/>
      <c r="L4" s="6"/>
      <c r="M4" s="297" t="s">
        <v>32</v>
      </c>
      <c r="N4" s="297"/>
      <c r="O4" s="297"/>
      <c r="P4" s="297"/>
      <c r="Q4" s="297"/>
      <c r="R4" s="297"/>
      <c r="S4" s="297"/>
      <c r="T4" s="297"/>
      <c r="U4" s="297"/>
      <c r="V4" s="6"/>
      <c r="W4" s="6"/>
    </row>
    <row r="5" spans="1:24" ht="13.25" x14ac:dyDescent="0.2">
      <c r="C5" s="7"/>
      <c r="M5" s="7"/>
      <c r="X5" s="4"/>
    </row>
    <row r="6" spans="1:24" x14ac:dyDescent="0.2">
      <c r="C6" s="7"/>
      <c r="I6" s="382" t="str">
        <f>初期入力!$D$6</f>
        <v>○○建設株式会社</v>
      </c>
      <c r="J6" s="382"/>
      <c r="K6" s="382"/>
      <c r="M6" s="7"/>
      <c r="S6" s="382" t="str">
        <f>初期入力!$D$6</f>
        <v>○○建設株式会社</v>
      </c>
      <c r="T6" s="382"/>
      <c r="U6" s="382"/>
      <c r="X6" s="3" t="s">
        <v>12</v>
      </c>
    </row>
    <row r="7" spans="1:24" ht="13.5" customHeight="1" x14ac:dyDescent="0.2">
      <c r="C7" s="5"/>
      <c r="D7" s="382" t="str">
        <f>初期入力!$D$5</f>
        <v>経営体　○○地区　１工区</v>
      </c>
      <c r="E7" s="382"/>
      <c r="F7" s="382"/>
      <c r="I7" s="382"/>
      <c r="J7" s="382"/>
      <c r="K7" s="382"/>
      <c r="M7" s="5"/>
      <c r="N7" s="382" t="str">
        <f>初期入力!$D$5</f>
        <v>経営体　○○地区　１工区</v>
      </c>
      <c r="O7" s="382"/>
      <c r="P7" s="382"/>
      <c r="S7" s="382"/>
      <c r="T7" s="382"/>
      <c r="U7" s="382"/>
      <c r="X7" s="3" t="s">
        <v>38</v>
      </c>
    </row>
    <row r="8" spans="1:24" ht="14" x14ac:dyDescent="0.2">
      <c r="C8" s="9" t="s">
        <v>26</v>
      </c>
      <c r="D8" s="383"/>
      <c r="E8" s="383"/>
      <c r="F8" s="383"/>
      <c r="H8" s="10" t="s">
        <v>27</v>
      </c>
      <c r="I8" s="383"/>
      <c r="J8" s="383"/>
      <c r="K8" s="383"/>
      <c r="L8" s="33"/>
      <c r="M8" s="9" t="s">
        <v>26</v>
      </c>
      <c r="N8" s="383"/>
      <c r="O8" s="383"/>
      <c r="P8" s="383"/>
      <c r="R8" s="10" t="s">
        <v>27</v>
      </c>
      <c r="S8" s="383"/>
      <c r="T8" s="383"/>
      <c r="U8" s="383"/>
    </row>
    <row r="9" spans="1:24" ht="13.25" x14ac:dyDescent="0.2">
      <c r="W9" s="4"/>
      <c r="X9" s="4"/>
    </row>
    <row r="10" spans="1:24" ht="14" x14ac:dyDescent="0.2">
      <c r="C10" s="5"/>
      <c r="H10" s="9" t="s">
        <v>28</v>
      </c>
      <c r="I10" s="384" t="str">
        <f>初期入力!$D$7</f>
        <v>○○　○○</v>
      </c>
      <c r="J10" s="384"/>
      <c r="K10" s="384"/>
      <c r="L10" s="33"/>
      <c r="M10" s="5"/>
      <c r="R10" s="9" t="s">
        <v>28</v>
      </c>
      <c r="S10" s="384" t="str">
        <f>初期入力!$D$7</f>
        <v>○○　○○</v>
      </c>
      <c r="T10" s="384"/>
      <c r="U10" s="384"/>
      <c r="W10" s="138" t="s">
        <v>16</v>
      </c>
      <c r="X10" s="3" t="s">
        <v>52</v>
      </c>
    </row>
    <row r="11" spans="1:24" x14ac:dyDescent="0.2">
      <c r="C11" s="5"/>
      <c r="M11" s="5"/>
      <c r="W11" s="139" t="s">
        <v>15</v>
      </c>
      <c r="X11" s="3" t="s">
        <v>97</v>
      </c>
    </row>
    <row r="12" spans="1:24" x14ac:dyDescent="0.2">
      <c r="C12" s="305" t="s">
        <v>46</v>
      </c>
      <c r="D12" s="305" t="s">
        <v>47</v>
      </c>
      <c r="E12" s="295" t="s">
        <v>20</v>
      </c>
      <c r="F12" s="296"/>
      <c r="G12" s="296" t="s">
        <v>21</v>
      </c>
      <c r="H12" s="296"/>
      <c r="I12" s="296"/>
      <c r="J12" s="296"/>
      <c r="K12" s="296"/>
      <c r="L12" s="45"/>
      <c r="M12" s="305" t="s">
        <v>46</v>
      </c>
      <c r="N12" s="305" t="s">
        <v>47</v>
      </c>
      <c r="O12" s="295" t="s">
        <v>20</v>
      </c>
      <c r="P12" s="296"/>
      <c r="Q12" s="296" t="s">
        <v>21</v>
      </c>
      <c r="R12" s="296"/>
      <c r="S12" s="296"/>
      <c r="T12" s="296"/>
      <c r="U12" s="296"/>
    </row>
    <row r="13" spans="1:24" x14ac:dyDescent="0.2">
      <c r="C13" s="306"/>
      <c r="D13" s="306"/>
      <c r="E13" s="295"/>
      <c r="F13" s="296"/>
      <c r="G13" s="296"/>
      <c r="H13" s="296"/>
      <c r="I13" s="296"/>
      <c r="J13" s="296"/>
      <c r="K13" s="296"/>
      <c r="L13" s="45"/>
      <c r="M13" s="306"/>
      <c r="N13" s="306"/>
      <c r="O13" s="295"/>
      <c r="P13" s="296"/>
      <c r="Q13" s="296"/>
      <c r="R13" s="296"/>
      <c r="S13" s="296"/>
      <c r="T13" s="296"/>
      <c r="U13" s="296"/>
    </row>
    <row r="14" spans="1:24" x14ac:dyDescent="0.2">
      <c r="C14" s="306"/>
      <c r="D14" s="306"/>
      <c r="E14" s="295" t="s">
        <v>22</v>
      </c>
      <c r="F14" s="296"/>
      <c r="G14" s="296" t="s">
        <v>29</v>
      </c>
      <c r="H14" s="296" t="s">
        <v>23</v>
      </c>
      <c r="I14" s="296"/>
      <c r="J14" s="296"/>
      <c r="K14" s="296" t="s">
        <v>24</v>
      </c>
      <c r="L14" s="45"/>
      <c r="M14" s="306"/>
      <c r="N14" s="306"/>
      <c r="O14" s="295" t="s">
        <v>22</v>
      </c>
      <c r="P14" s="296"/>
      <c r="Q14" s="296" t="s">
        <v>29</v>
      </c>
      <c r="R14" s="296" t="s">
        <v>23</v>
      </c>
      <c r="S14" s="296"/>
      <c r="T14" s="296"/>
      <c r="U14" s="296" t="s">
        <v>24</v>
      </c>
    </row>
    <row r="15" spans="1:24" x14ac:dyDescent="0.2">
      <c r="C15" s="307"/>
      <c r="D15" s="307"/>
      <c r="E15" s="295"/>
      <c r="F15" s="296"/>
      <c r="G15" s="296"/>
      <c r="H15" s="296"/>
      <c r="I15" s="296"/>
      <c r="J15" s="296"/>
      <c r="K15" s="296"/>
      <c r="L15" s="45"/>
      <c r="M15" s="307"/>
      <c r="N15" s="307"/>
      <c r="O15" s="295"/>
      <c r="P15" s="296"/>
      <c r="Q15" s="296"/>
      <c r="R15" s="296"/>
      <c r="S15" s="296"/>
      <c r="T15" s="296"/>
      <c r="U15" s="296"/>
    </row>
    <row r="16" spans="1:24" ht="46.5" customHeight="1" x14ac:dyDescent="0.2">
      <c r="A16">
        <v>183</v>
      </c>
      <c r="C16" s="12">
        <v>42917</v>
      </c>
      <c r="D16" s="13" t="str">
        <f>INDEX(ｶﾚﾝﾀﾞｰ!$C$5:$QQ$44,VLOOKUP(初期入力!$D$4,初期入力!$I$3:$K$24,3,0),A16)</f>
        <v>木</v>
      </c>
      <c r="E16" s="89"/>
      <c r="F16" s="28"/>
      <c r="G16" s="13"/>
      <c r="H16" s="308"/>
      <c r="I16" s="309"/>
      <c r="J16" s="15"/>
      <c r="K16" s="13"/>
      <c r="L16" s="45"/>
      <c r="M16" s="12">
        <f>C16</f>
        <v>42917</v>
      </c>
      <c r="N16" s="13" t="str">
        <f>D16</f>
        <v>木</v>
      </c>
      <c r="O16" s="27">
        <f>E16</f>
        <v>0</v>
      </c>
      <c r="P16" s="15">
        <f>F16</f>
        <v>0</v>
      </c>
      <c r="Q16" s="29"/>
      <c r="R16" s="380"/>
      <c r="S16" s="381"/>
      <c r="T16" s="28"/>
      <c r="U16" s="29"/>
    </row>
    <row r="17" spans="1:21" ht="46.5" customHeight="1" x14ac:dyDescent="0.2">
      <c r="A17">
        <v>184</v>
      </c>
      <c r="C17" s="12">
        <v>42918</v>
      </c>
      <c r="D17" s="13" t="str">
        <f>INDEX(ｶﾚﾝﾀﾞｰ!$C$5:$QQ$44,VLOOKUP(初期入力!$D$4,初期入力!$I$3:$K$24,3,0),A17)</f>
        <v>金</v>
      </c>
      <c r="E17" s="89"/>
      <c r="F17" s="28"/>
      <c r="G17" s="13"/>
      <c r="H17" s="308"/>
      <c r="I17" s="309"/>
      <c r="J17" s="15"/>
      <c r="K17" s="13"/>
      <c r="L17" s="45"/>
      <c r="M17" s="12">
        <f t="shared" ref="M17:P26" si="0">C17</f>
        <v>42918</v>
      </c>
      <c r="N17" s="13" t="str">
        <f t="shared" si="0"/>
        <v>金</v>
      </c>
      <c r="O17" s="27">
        <f t="shared" si="0"/>
        <v>0</v>
      </c>
      <c r="P17" s="15">
        <f t="shared" si="0"/>
        <v>0</v>
      </c>
      <c r="Q17" s="29"/>
      <c r="R17" s="380"/>
      <c r="S17" s="381"/>
      <c r="T17" s="28"/>
      <c r="U17" s="29"/>
    </row>
    <row r="18" spans="1:21" ht="46.5" customHeight="1" x14ac:dyDescent="0.2">
      <c r="A18">
        <v>185</v>
      </c>
      <c r="C18" s="12">
        <v>42919</v>
      </c>
      <c r="D18" s="13" t="str">
        <f>INDEX(ｶﾚﾝﾀﾞｰ!$C$5:$QQ$44,VLOOKUP(初期入力!$D$4,初期入力!$I$3:$K$24,3,0),A18)</f>
        <v>土</v>
      </c>
      <c r="E18" s="89"/>
      <c r="F18" s="28"/>
      <c r="G18" s="11"/>
      <c r="H18" s="308"/>
      <c r="I18" s="309"/>
      <c r="J18" s="15"/>
      <c r="K18" s="13"/>
      <c r="L18" s="45"/>
      <c r="M18" s="12">
        <f t="shared" si="0"/>
        <v>42919</v>
      </c>
      <c r="N18" s="13" t="str">
        <f t="shared" si="0"/>
        <v>土</v>
      </c>
      <c r="O18" s="27">
        <f t="shared" si="0"/>
        <v>0</v>
      </c>
      <c r="P18" s="15">
        <f t="shared" si="0"/>
        <v>0</v>
      </c>
      <c r="Q18" s="29"/>
      <c r="R18" s="380"/>
      <c r="S18" s="381"/>
      <c r="T18" s="28"/>
      <c r="U18" s="29"/>
    </row>
    <row r="19" spans="1:21" ht="46.5" customHeight="1" x14ac:dyDescent="0.2">
      <c r="A19">
        <v>186</v>
      </c>
      <c r="C19" s="12">
        <v>42920</v>
      </c>
      <c r="D19" s="13" t="str">
        <f>INDEX(ｶﾚﾝﾀﾞｰ!$C$5:$QQ$44,VLOOKUP(初期入力!$D$4,初期入力!$I$3:$K$24,3,0),A19)</f>
        <v>日</v>
      </c>
      <c r="E19" s="89"/>
      <c r="F19" s="28"/>
      <c r="G19" s="11"/>
      <c r="H19" s="308"/>
      <c r="I19" s="309"/>
      <c r="J19" s="15"/>
      <c r="K19" s="13"/>
      <c r="L19" s="45"/>
      <c r="M19" s="12">
        <f t="shared" si="0"/>
        <v>42920</v>
      </c>
      <c r="N19" s="13" t="str">
        <f t="shared" si="0"/>
        <v>日</v>
      </c>
      <c r="O19" s="27">
        <f t="shared" si="0"/>
        <v>0</v>
      </c>
      <c r="P19" s="15">
        <f t="shared" si="0"/>
        <v>0</v>
      </c>
      <c r="Q19" s="29"/>
      <c r="R19" s="380"/>
      <c r="S19" s="381"/>
      <c r="T19" s="28"/>
      <c r="U19" s="29"/>
    </row>
    <row r="20" spans="1:21" ht="46.5" customHeight="1" x14ac:dyDescent="0.2">
      <c r="A20">
        <v>187</v>
      </c>
      <c r="C20" s="12">
        <v>42921</v>
      </c>
      <c r="D20" s="13" t="str">
        <f>INDEX(ｶﾚﾝﾀﾞｰ!$C$5:$QQ$44,VLOOKUP(初期入力!$D$4,初期入力!$I$3:$K$24,3,0),A20)</f>
        <v>月</v>
      </c>
      <c r="E20" s="89"/>
      <c r="F20" s="28"/>
      <c r="G20" s="13"/>
      <c r="H20" s="308"/>
      <c r="I20" s="309"/>
      <c r="J20" s="15"/>
      <c r="K20" s="13"/>
      <c r="L20" s="45"/>
      <c r="M20" s="12">
        <f t="shared" si="0"/>
        <v>42921</v>
      </c>
      <c r="N20" s="13" t="str">
        <f t="shared" si="0"/>
        <v>月</v>
      </c>
      <c r="O20" s="27">
        <f t="shared" si="0"/>
        <v>0</v>
      </c>
      <c r="P20" s="15">
        <f t="shared" si="0"/>
        <v>0</v>
      </c>
      <c r="Q20" s="29"/>
      <c r="R20" s="380"/>
      <c r="S20" s="381"/>
      <c r="T20" s="28"/>
      <c r="U20" s="29"/>
    </row>
    <row r="21" spans="1:21" ht="46.5" customHeight="1" x14ac:dyDescent="0.2">
      <c r="A21">
        <v>188</v>
      </c>
      <c r="C21" s="12">
        <v>42922</v>
      </c>
      <c r="D21" s="13" t="str">
        <f>INDEX(ｶﾚﾝﾀﾞｰ!$C$5:$QQ$44,VLOOKUP(初期入力!$D$4,初期入力!$I$3:$K$24,3,0),A21)</f>
        <v>火</v>
      </c>
      <c r="E21" s="89"/>
      <c r="F21" s="28"/>
      <c r="G21" s="13"/>
      <c r="H21" s="308"/>
      <c r="I21" s="309"/>
      <c r="J21" s="15"/>
      <c r="K21" s="13"/>
      <c r="L21" s="45"/>
      <c r="M21" s="12">
        <f t="shared" si="0"/>
        <v>42922</v>
      </c>
      <c r="N21" s="13" t="str">
        <f t="shared" si="0"/>
        <v>火</v>
      </c>
      <c r="O21" s="27">
        <f t="shared" si="0"/>
        <v>0</v>
      </c>
      <c r="P21" s="15">
        <f t="shared" si="0"/>
        <v>0</v>
      </c>
      <c r="Q21" s="29"/>
      <c r="R21" s="380"/>
      <c r="S21" s="381"/>
      <c r="T21" s="28"/>
      <c r="U21" s="29"/>
    </row>
    <row r="22" spans="1:21" ht="46.5" customHeight="1" x14ac:dyDescent="0.2">
      <c r="A22">
        <v>189</v>
      </c>
      <c r="C22" s="12">
        <v>42923</v>
      </c>
      <c r="D22" s="13" t="str">
        <f>INDEX(ｶﾚﾝﾀﾞｰ!$C$5:$QQ$44,VLOOKUP(初期入力!$D$4,初期入力!$I$3:$K$24,3,0),A22)</f>
        <v>水</v>
      </c>
      <c r="E22" s="89"/>
      <c r="F22" s="28"/>
      <c r="G22" s="13"/>
      <c r="H22" s="308"/>
      <c r="I22" s="309"/>
      <c r="J22" s="15"/>
      <c r="K22" s="13"/>
      <c r="L22" s="45"/>
      <c r="M22" s="12">
        <f t="shared" si="0"/>
        <v>42923</v>
      </c>
      <c r="N22" s="13" t="str">
        <f t="shared" si="0"/>
        <v>水</v>
      </c>
      <c r="O22" s="27">
        <f t="shared" si="0"/>
        <v>0</v>
      </c>
      <c r="P22" s="15">
        <f t="shared" si="0"/>
        <v>0</v>
      </c>
      <c r="Q22" s="29"/>
      <c r="R22" s="380"/>
      <c r="S22" s="381"/>
      <c r="T22" s="28"/>
      <c r="U22" s="29"/>
    </row>
    <row r="23" spans="1:21" ht="46.5" customHeight="1" x14ac:dyDescent="0.2">
      <c r="A23">
        <v>190</v>
      </c>
      <c r="C23" s="12">
        <v>42924</v>
      </c>
      <c r="D23" s="13" t="str">
        <f>INDEX(ｶﾚﾝﾀﾞｰ!$C$5:$QQ$44,VLOOKUP(初期入力!$D$4,初期入力!$I$3:$K$24,3,0),A23)</f>
        <v>木</v>
      </c>
      <c r="E23" s="89"/>
      <c r="F23" s="28"/>
      <c r="G23" s="13"/>
      <c r="H23" s="308"/>
      <c r="I23" s="309"/>
      <c r="J23" s="15"/>
      <c r="K23" s="13"/>
      <c r="L23" s="45"/>
      <c r="M23" s="12">
        <f t="shared" si="0"/>
        <v>42924</v>
      </c>
      <c r="N23" s="13" t="str">
        <f t="shared" si="0"/>
        <v>木</v>
      </c>
      <c r="O23" s="27">
        <f t="shared" si="0"/>
        <v>0</v>
      </c>
      <c r="P23" s="15">
        <f t="shared" si="0"/>
        <v>0</v>
      </c>
      <c r="Q23" s="29"/>
      <c r="R23" s="380"/>
      <c r="S23" s="381"/>
      <c r="T23" s="28"/>
      <c r="U23" s="29"/>
    </row>
    <row r="24" spans="1:21" ht="46.5" customHeight="1" x14ac:dyDescent="0.2">
      <c r="A24">
        <v>191</v>
      </c>
      <c r="C24" s="12">
        <v>42925</v>
      </c>
      <c r="D24" s="13" t="str">
        <f>INDEX(ｶﾚﾝﾀﾞｰ!$C$5:$QQ$44,VLOOKUP(初期入力!$D$4,初期入力!$I$3:$K$24,3,0),A24)</f>
        <v>金</v>
      </c>
      <c r="E24" s="89"/>
      <c r="F24" s="28"/>
      <c r="G24" s="13"/>
      <c r="H24" s="308"/>
      <c r="I24" s="309"/>
      <c r="J24" s="15"/>
      <c r="K24" s="13"/>
      <c r="L24" s="45"/>
      <c r="M24" s="12">
        <f t="shared" si="0"/>
        <v>42925</v>
      </c>
      <c r="N24" s="13" t="str">
        <f t="shared" si="0"/>
        <v>金</v>
      </c>
      <c r="O24" s="27">
        <f t="shared" si="0"/>
        <v>0</v>
      </c>
      <c r="P24" s="15">
        <f t="shared" si="0"/>
        <v>0</v>
      </c>
      <c r="Q24" s="29"/>
      <c r="R24" s="380"/>
      <c r="S24" s="381"/>
      <c r="T24" s="28"/>
      <c r="U24" s="29"/>
    </row>
    <row r="25" spans="1:21" ht="46.5" customHeight="1" x14ac:dyDescent="0.2">
      <c r="A25">
        <v>192</v>
      </c>
      <c r="C25" s="12">
        <v>42926</v>
      </c>
      <c r="D25" s="13" t="str">
        <f>INDEX(ｶﾚﾝﾀﾞｰ!$C$5:$QQ$44,VLOOKUP(初期入力!$D$4,初期入力!$I$3:$K$24,3,0),A25)</f>
        <v>土</v>
      </c>
      <c r="E25" s="89"/>
      <c r="F25" s="28"/>
      <c r="G25" s="13"/>
      <c r="H25" s="308"/>
      <c r="I25" s="309"/>
      <c r="J25" s="15"/>
      <c r="K25" s="13"/>
      <c r="L25" s="45"/>
      <c r="M25" s="12">
        <f t="shared" si="0"/>
        <v>42926</v>
      </c>
      <c r="N25" s="13" t="str">
        <f t="shared" si="0"/>
        <v>土</v>
      </c>
      <c r="O25" s="27">
        <f t="shared" si="0"/>
        <v>0</v>
      </c>
      <c r="P25" s="15">
        <f t="shared" si="0"/>
        <v>0</v>
      </c>
      <c r="Q25" s="29"/>
      <c r="R25" s="380"/>
      <c r="S25" s="381"/>
      <c r="T25" s="28"/>
      <c r="U25" s="29"/>
    </row>
    <row r="26" spans="1:21" ht="46.5" customHeight="1" x14ac:dyDescent="0.2">
      <c r="C26" s="11"/>
      <c r="D26" s="13"/>
      <c r="E26" s="89"/>
      <c r="F26" s="28"/>
      <c r="G26" s="13"/>
      <c r="H26" s="308"/>
      <c r="I26" s="309"/>
      <c r="J26" s="15"/>
      <c r="K26" s="13"/>
      <c r="L26" s="45"/>
      <c r="M26" s="12">
        <f t="shared" si="0"/>
        <v>0</v>
      </c>
      <c r="N26" s="13">
        <f t="shared" si="0"/>
        <v>0</v>
      </c>
      <c r="O26" s="27">
        <f t="shared" si="0"/>
        <v>0</v>
      </c>
      <c r="P26" s="15">
        <f t="shared" si="0"/>
        <v>0</v>
      </c>
      <c r="Q26" s="29"/>
      <c r="R26" s="380"/>
      <c r="S26" s="381"/>
      <c r="T26" s="28"/>
      <c r="U26" s="29"/>
    </row>
    <row r="27" spans="1:21" ht="25.5" customHeight="1" x14ac:dyDescent="0.2">
      <c r="C27" s="140" t="s">
        <v>131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 t="s">
        <v>131</v>
      </c>
      <c r="N27" s="140"/>
      <c r="O27" s="140"/>
      <c r="P27" s="140"/>
      <c r="Q27" s="140"/>
      <c r="R27" s="140"/>
      <c r="S27" s="140"/>
      <c r="T27" s="140"/>
      <c r="U27" s="140"/>
    </row>
    <row r="28" spans="1:21" ht="13.25" x14ac:dyDescent="0.2">
      <c r="C28" s="14"/>
      <c r="M28" s="14"/>
    </row>
    <row r="29" spans="1:21" ht="14" x14ac:dyDescent="0.2">
      <c r="C29" s="9" t="s">
        <v>25</v>
      </c>
      <c r="M29" s="9" t="s">
        <v>25</v>
      </c>
    </row>
    <row r="30" spans="1:21" ht="22.5" customHeight="1" x14ac:dyDescent="0.2">
      <c r="C30" s="43"/>
      <c r="D30" s="34"/>
      <c r="E30" s="34"/>
      <c r="F30" s="34"/>
      <c r="G30" s="34"/>
      <c r="H30" s="34"/>
      <c r="I30" s="34"/>
      <c r="J30" s="34"/>
      <c r="K30" s="34"/>
      <c r="L30" s="46"/>
      <c r="M30" s="43"/>
      <c r="N30" s="34"/>
      <c r="O30" s="34"/>
      <c r="P30" s="34"/>
      <c r="Q30" s="34"/>
      <c r="R30" s="34"/>
      <c r="S30" s="34"/>
      <c r="T30" s="34"/>
      <c r="U30" s="34"/>
    </row>
    <row r="31" spans="1:21" ht="22.5" customHeight="1" x14ac:dyDescent="0.2">
      <c r="C31" s="44"/>
      <c r="D31" s="35"/>
      <c r="E31" s="35"/>
      <c r="F31" s="35"/>
      <c r="G31" s="35"/>
      <c r="H31" s="35"/>
      <c r="I31" s="35"/>
      <c r="J31" s="35"/>
      <c r="K31" s="35"/>
      <c r="L31" s="46"/>
      <c r="M31" s="44"/>
      <c r="N31" s="35"/>
      <c r="O31" s="35"/>
      <c r="P31" s="35"/>
      <c r="Q31" s="35"/>
      <c r="R31" s="35"/>
      <c r="S31" s="35"/>
      <c r="T31" s="35"/>
      <c r="U31" s="35"/>
    </row>
    <row r="32" spans="1:21" ht="22.5" customHeight="1" x14ac:dyDescent="0.2">
      <c r="C32" s="44"/>
      <c r="D32" s="35"/>
      <c r="E32" s="35"/>
      <c r="F32" s="35"/>
      <c r="G32" s="35"/>
      <c r="H32" s="35"/>
      <c r="I32" s="35"/>
      <c r="J32" s="35"/>
      <c r="K32" s="35"/>
      <c r="L32" s="46"/>
      <c r="M32" s="44"/>
      <c r="N32" s="35"/>
      <c r="O32" s="35"/>
      <c r="P32" s="35"/>
      <c r="Q32" s="35"/>
      <c r="R32" s="35"/>
      <c r="S32" s="35"/>
      <c r="T32" s="35"/>
      <c r="U32" s="35"/>
    </row>
    <row r="33" spans="1:21" ht="22.5" customHeight="1" x14ac:dyDescent="0.2">
      <c r="C33" s="44"/>
      <c r="D33" s="35"/>
      <c r="E33" s="35"/>
      <c r="F33" s="35"/>
      <c r="G33" s="35"/>
      <c r="H33" s="35"/>
      <c r="I33" s="35"/>
      <c r="J33" s="35"/>
      <c r="K33" s="35"/>
      <c r="L33" s="46"/>
      <c r="M33" s="44"/>
      <c r="N33" s="35"/>
      <c r="O33" s="35"/>
      <c r="P33" s="35"/>
      <c r="Q33" s="35"/>
      <c r="R33" s="35"/>
      <c r="S33" s="35"/>
      <c r="T33" s="35"/>
      <c r="U33" s="35"/>
    </row>
    <row r="34" spans="1:21" ht="11.25" customHeight="1" x14ac:dyDescent="0.2">
      <c r="C34" s="47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6"/>
      <c r="O34" s="46"/>
      <c r="P34" s="46"/>
      <c r="Q34" s="46"/>
      <c r="R34" s="46"/>
      <c r="S34" s="46"/>
      <c r="T34" s="46"/>
      <c r="U34" s="46"/>
    </row>
    <row r="35" spans="1:21" ht="11.25" customHeight="1" x14ac:dyDescent="0.2">
      <c r="C35" s="47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6"/>
      <c r="O35" s="46"/>
      <c r="P35" s="46"/>
      <c r="Q35" s="46"/>
      <c r="R35" s="46"/>
      <c r="S35" s="46"/>
      <c r="T35" s="46"/>
      <c r="U35" s="46"/>
    </row>
    <row r="36" spans="1:21" ht="46.5" customHeight="1" x14ac:dyDescent="0.2">
      <c r="A36">
        <v>193</v>
      </c>
      <c r="C36" s="12">
        <v>42927</v>
      </c>
      <c r="D36" s="13" t="str">
        <f>INDEX(ｶﾚﾝﾀﾞｰ!$C$5:$QQ$44,VLOOKUP(初期入力!$D$4,初期入力!$I$3:$K$24,3,0),A36)</f>
        <v>日</v>
      </c>
      <c r="E36" s="89"/>
      <c r="F36" s="28"/>
      <c r="G36" s="13"/>
      <c r="H36" s="308"/>
      <c r="I36" s="309"/>
      <c r="J36" s="15"/>
      <c r="K36" s="13"/>
      <c r="L36" s="45"/>
      <c r="M36" s="12">
        <f t="shared" ref="M36:O46" si="1">C36</f>
        <v>42927</v>
      </c>
      <c r="N36" s="13" t="str">
        <f t="shared" si="1"/>
        <v>日</v>
      </c>
      <c r="O36" s="27">
        <f>E36</f>
        <v>0</v>
      </c>
      <c r="P36" s="15">
        <f t="shared" ref="P36:P46" si="2">F36</f>
        <v>0</v>
      </c>
      <c r="Q36" s="29"/>
      <c r="R36" s="380"/>
      <c r="S36" s="381"/>
      <c r="T36" s="28"/>
      <c r="U36" s="29"/>
    </row>
    <row r="37" spans="1:21" ht="46.5" customHeight="1" x14ac:dyDescent="0.2">
      <c r="A37">
        <v>194</v>
      </c>
      <c r="C37" s="12">
        <v>42928</v>
      </c>
      <c r="D37" s="13" t="str">
        <f>INDEX(ｶﾚﾝﾀﾞｰ!$C$5:$QQ$44,VLOOKUP(初期入力!$D$4,初期入力!$I$3:$K$24,3,0),A37)</f>
        <v>月</v>
      </c>
      <c r="E37" s="89"/>
      <c r="F37" s="28"/>
      <c r="G37" s="13"/>
      <c r="H37" s="308"/>
      <c r="I37" s="309"/>
      <c r="J37" s="15"/>
      <c r="K37" s="13"/>
      <c r="L37" s="45"/>
      <c r="M37" s="12">
        <f t="shared" si="1"/>
        <v>42928</v>
      </c>
      <c r="N37" s="13" t="str">
        <f t="shared" si="1"/>
        <v>月</v>
      </c>
      <c r="O37" s="27">
        <f t="shared" si="1"/>
        <v>0</v>
      </c>
      <c r="P37" s="15">
        <f t="shared" si="2"/>
        <v>0</v>
      </c>
      <c r="Q37" s="29"/>
      <c r="R37" s="380"/>
      <c r="S37" s="381"/>
      <c r="T37" s="28"/>
      <c r="U37" s="29"/>
    </row>
    <row r="38" spans="1:21" ht="46.5" customHeight="1" x14ac:dyDescent="0.2">
      <c r="A38">
        <v>195</v>
      </c>
      <c r="C38" s="12">
        <v>42929</v>
      </c>
      <c r="D38" s="13" t="str">
        <f>INDEX(ｶﾚﾝﾀﾞｰ!$C$5:$QQ$44,VLOOKUP(初期入力!$D$4,初期入力!$I$3:$K$24,3,0),A38)</f>
        <v>火</v>
      </c>
      <c r="E38" s="89"/>
      <c r="F38" s="28"/>
      <c r="G38" s="11"/>
      <c r="H38" s="308"/>
      <c r="I38" s="309"/>
      <c r="J38" s="15"/>
      <c r="K38" s="13"/>
      <c r="L38" s="45"/>
      <c r="M38" s="12">
        <f t="shared" si="1"/>
        <v>42929</v>
      </c>
      <c r="N38" s="13" t="str">
        <f t="shared" si="1"/>
        <v>火</v>
      </c>
      <c r="O38" s="27">
        <f t="shared" si="1"/>
        <v>0</v>
      </c>
      <c r="P38" s="15">
        <f t="shared" si="2"/>
        <v>0</v>
      </c>
      <c r="Q38" s="29"/>
      <c r="R38" s="380"/>
      <c r="S38" s="381"/>
      <c r="T38" s="28"/>
      <c r="U38" s="29"/>
    </row>
    <row r="39" spans="1:21" ht="46.5" customHeight="1" x14ac:dyDescent="0.2">
      <c r="A39">
        <v>196</v>
      </c>
      <c r="C39" s="12">
        <v>42930</v>
      </c>
      <c r="D39" s="13" t="str">
        <f>INDEX(ｶﾚﾝﾀﾞｰ!$C$5:$QQ$44,VLOOKUP(初期入力!$D$4,初期入力!$I$3:$K$24,3,0),A39)</f>
        <v>水</v>
      </c>
      <c r="E39" s="89"/>
      <c r="F39" s="28"/>
      <c r="G39" s="11"/>
      <c r="H39" s="308"/>
      <c r="I39" s="309"/>
      <c r="J39" s="15"/>
      <c r="K39" s="13"/>
      <c r="L39" s="45"/>
      <c r="M39" s="12">
        <f t="shared" si="1"/>
        <v>42930</v>
      </c>
      <c r="N39" s="13" t="str">
        <f t="shared" si="1"/>
        <v>水</v>
      </c>
      <c r="O39" s="27">
        <f t="shared" si="1"/>
        <v>0</v>
      </c>
      <c r="P39" s="15">
        <f t="shared" si="2"/>
        <v>0</v>
      </c>
      <c r="Q39" s="29"/>
      <c r="R39" s="380"/>
      <c r="S39" s="381"/>
      <c r="T39" s="28"/>
      <c r="U39" s="29"/>
    </row>
    <row r="40" spans="1:21" ht="46.5" customHeight="1" x14ac:dyDescent="0.2">
      <c r="A40">
        <v>197</v>
      </c>
      <c r="C40" s="12">
        <v>42931</v>
      </c>
      <c r="D40" s="13" t="str">
        <f>INDEX(ｶﾚﾝﾀﾞｰ!$C$5:$QQ$44,VLOOKUP(初期入力!$D$4,初期入力!$I$3:$K$24,3,0),A40)</f>
        <v>木</v>
      </c>
      <c r="E40" s="89"/>
      <c r="F40" s="28"/>
      <c r="G40" s="13"/>
      <c r="H40" s="308"/>
      <c r="I40" s="309"/>
      <c r="J40" s="15"/>
      <c r="K40" s="13"/>
      <c r="L40" s="45"/>
      <c r="M40" s="12">
        <f t="shared" si="1"/>
        <v>42931</v>
      </c>
      <c r="N40" s="13" t="str">
        <f t="shared" si="1"/>
        <v>木</v>
      </c>
      <c r="O40" s="27">
        <f t="shared" si="1"/>
        <v>0</v>
      </c>
      <c r="P40" s="15">
        <f t="shared" si="2"/>
        <v>0</v>
      </c>
      <c r="Q40" s="29"/>
      <c r="R40" s="380"/>
      <c r="S40" s="381"/>
      <c r="T40" s="28"/>
      <c r="U40" s="29"/>
    </row>
    <row r="41" spans="1:21" ht="46.5" customHeight="1" x14ac:dyDescent="0.2">
      <c r="A41">
        <v>198</v>
      </c>
      <c r="C41" s="12">
        <v>42932</v>
      </c>
      <c r="D41" s="13" t="str">
        <f>INDEX(ｶﾚﾝﾀﾞｰ!$C$5:$QQ$44,VLOOKUP(初期入力!$D$4,初期入力!$I$3:$K$24,3,0),A41)</f>
        <v>金</v>
      </c>
      <c r="E41" s="89"/>
      <c r="F41" s="28"/>
      <c r="G41" s="13"/>
      <c r="H41" s="308"/>
      <c r="I41" s="309"/>
      <c r="J41" s="15"/>
      <c r="K41" s="13"/>
      <c r="L41" s="45"/>
      <c r="M41" s="12">
        <f t="shared" si="1"/>
        <v>42932</v>
      </c>
      <c r="N41" s="13" t="str">
        <f t="shared" si="1"/>
        <v>金</v>
      </c>
      <c r="O41" s="27">
        <f t="shared" si="1"/>
        <v>0</v>
      </c>
      <c r="P41" s="15">
        <f t="shared" si="2"/>
        <v>0</v>
      </c>
      <c r="Q41" s="29"/>
      <c r="R41" s="380"/>
      <c r="S41" s="381"/>
      <c r="T41" s="28"/>
      <c r="U41" s="29"/>
    </row>
    <row r="42" spans="1:21" ht="46.5" customHeight="1" x14ac:dyDescent="0.2">
      <c r="A42">
        <v>199</v>
      </c>
      <c r="C42" s="12">
        <v>42933</v>
      </c>
      <c r="D42" s="13" t="str">
        <f>INDEX(ｶﾚﾝﾀﾞｰ!$C$5:$QQ$44,VLOOKUP(初期入力!$D$4,初期入力!$I$3:$K$24,3,0),A42)</f>
        <v>土</v>
      </c>
      <c r="E42" s="89"/>
      <c r="F42" s="28"/>
      <c r="G42" s="13"/>
      <c r="H42" s="308"/>
      <c r="I42" s="309"/>
      <c r="J42" s="15"/>
      <c r="K42" s="13"/>
      <c r="L42" s="45"/>
      <c r="M42" s="12">
        <f t="shared" si="1"/>
        <v>42933</v>
      </c>
      <c r="N42" s="13" t="str">
        <f t="shared" si="1"/>
        <v>土</v>
      </c>
      <c r="O42" s="27">
        <f t="shared" si="1"/>
        <v>0</v>
      </c>
      <c r="P42" s="15">
        <f t="shared" si="2"/>
        <v>0</v>
      </c>
      <c r="Q42" s="29"/>
      <c r="R42" s="380"/>
      <c r="S42" s="381"/>
      <c r="T42" s="28"/>
      <c r="U42" s="29"/>
    </row>
    <row r="43" spans="1:21" ht="46.5" customHeight="1" x14ac:dyDescent="0.2">
      <c r="A43">
        <v>200</v>
      </c>
      <c r="C43" s="12">
        <v>42934</v>
      </c>
      <c r="D43" s="13" t="str">
        <f>INDEX(ｶﾚﾝﾀﾞｰ!$C$5:$QQ$44,VLOOKUP(初期入力!$D$4,初期入力!$I$3:$K$24,3,0),A43)</f>
        <v>日</v>
      </c>
      <c r="E43" s="89"/>
      <c r="F43" s="28"/>
      <c r="G43" s="13"/>
      <c r="H43" s="308"/>
      <c r="I43" s="309"/>
      <c r="J43" s="15"/>
      <c r="K43" s="13"/>
      <c r="L43" s="45"/>
      <c r="M43" s="12">
        <f t="shared" si="1"/>
        <v>42934</v>
      </c>
      <c r="N43" s="13" t="str">
        <f t="shared" si="1"/>
        <v>日</v>
      </c>
      <c r="O43" s="27">
        <f t="shared" si="1"/>
        <v>0</v>
      </c>
      <c r="P43" s="15">
        <f t="shared" si="2"/>
        <v>0</v>
      </c>
      <c r="Q43" s="29"/>
      <c r="R43" s="380"/>
      <c r="S43" s="381"/>
      <c r="T43" s="28"/>
      <c r="U43" s="29"/>
    </row>
    <row r="44" spans="1:21" ht="46.5" customHeight="1" x14ac:dyDescent="0.2">
      <c r="A44">
        <v>201</v>
      </c>
      <c r="C44" s="12">
        <v>42935</v>
      </c>
      <c r="D44" s="13" t="str">
        <f>INDEX(ｶﾚﾝﾀﾞｰ!$C$5:$QQ$44,VLOOKUP(初期入力!$D$4,初期入力!$I$3:$K$24,3,0),A44)</f>
        <v>月</v>
      </c>
      <c r="E44" s="89"/>
      <c r="F44" s="28"/>
      <c r="G44" s="13"/>
      <c r="H44" s="308"/>
      <c r="I44" s="309"/>
      <c r="J44" s="15"/>
      <c r="K44" s="13"/>
      <c r="L44" s="45"/>
      <c r="M44" s="12">
        <f t="shared" si="1"/>
        <v>42935</v>
      </c>
      <c r="N44" s="13" t="str">
        <f t="shared" si="1"/>
        <v>月</v>
      </c>
      <c r="O44" s="27">
        <f t="shared" si="1"/>
        <v>0</v>
      </c>
      <c r="P44" s="15">
        <f t="shared" si="2"/>
        <v>0</v>
      </c>
      <c r="Q44" s="29"/>
      <c r="R44" s="380"/>
      <c r="S44" s="381"/>
      <c r="T44" s="28"/>
      <c r="U44" s="29"/>
    </row>
    <row r="45" spans="1:21" ht="46.5" customHeight="1" x14ac:dyDescent="0.2">
      <c r="A45">
        <v>202</v>
      </c>
      <c r="C45" s="12">
        <v>42936</v>
      </c>
      <c r="D45" s="13" t="str">
        <f>INDEX(ｶﾚﾝﾀﾞｰ!$C$5:$QQ$44,VLOOKUP(初期入力!$D$4,初期入力!$I$3:$K$24,3,0),A45)</f>
        <v>火</v>
      </c>
      <c r="E45" s="89"/>
      <c r="F45" s="28"/>
      <c r="G45" s="13"/>
      <c r="H45" s="308"/>
      <c r="I45" s="309"/>
      <c r="J45" s="15"/>
      <c r="K45" s="13"/>
      <c r="L45" s="45"/>
      <c r="M45" s="12">
        <f t="shared" si="1"/>
        <v>42936</v>
      </c>
      <c r="N45" s="13" t="str">
        <f t="shared" si="1"/>
        <v>火</v>
      </c>
      <c r="O45" s="27">
        <f t="shared" si="1"/>
        <v>0</v>
      </c>
      <c r="P45" s="15">
        <f t="shared" si="2"/>
        <v>0</v>
      </c>
      <c r="Q45" s="29"/>
      <c r="R45" s="380"/>
      <c r="S45" s="381"/>
      <c r="T45" s="28"/>
      <c r="U45" s="29"/>
    </row>
    <row r="46" spans="1:21" ht="46.5" customHeight="1" x14ac:dyDescent="0.2">
      <c r="C46" s="11"/>
      <c r="D46" s="13"/>
      <c r="E46" s="89"/>
      <c r="F46" s="28"/>
      <c r="G46" s="13"/>
      <c r="H46" s="308"/>
      <c r="I46" s="309"/>
      <c r="J46" s="15"/>
      <c r="K46" s="13"/>
      <c r="L46" s="45"/>
      <c r="M46" s="12">
        <f t="shared" si="1"/>
        <v>0</v>
      </c>
      <c r="N46" s="13">
        <f t="shared" si="1"/>
        <v>0</v>
      </c>
      <c r="O46" s="27">
        <f t="shared" si="1"/>
        <v>0</v>
      </c>
      <c r="P46" s="15">
        <f t="shared" si="2"/>
        <v>0</v>
      </c>
      <c r="Q46" s="29"/>
      <c r="R46" s="380"/>
      <c r="S46" s="381"/>
      <c r="T46" s="28"/>
      <c r="U46" s="29"/>
    </row>
    <row r="47" spans="1:21" ht="25.5" customHeight="1" x14ac:dyDescent="0.2">
      <c r="C47" s="140" t="s">
        <v>131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 t="s">
        <v>131</v>
      </c>
      <c r="N47" s="140"/>
      <c r="O47" s="140"/>
      <c r="P47" s="140"/>
      <c r="Q47" s="140"/>
      <c r="R47" s="140"/>
      <c r="S47" s="140"/>
      <c r="T47" s="140"/>
      <c r="U47" s="140"/>
    </row>
    <row r="48" spans="1:21" ht="13.25" x14ac:dyDescent="0.2">
      <c r="C48" s="14"/>
      <c r="M48" s="14"/>
    </row>
    <row r="49" spans="1:21" ht="14" x14ac:dyDescent="0.2">
      <c r="C49" s="9" t="s">
        <v>25</v>
      </c>
      <c r="M49" s="9" t="s">
        <v>25</v>
      </c>
    </row>
    <row r="50" spans="1:21" ht="22.5" customHeight="1" x14ac:dyDescent="0.2">
      <c r="C50" s="43"/>
      <c r="D50" s="34"/>
      <c r="E50" s="34"/>
      <c r="F50" s="34"/>
      <c r="G50" s="34"/>
      <c r="H50" s="34"/>
      <c r="I50" s="34"/>
      <c r="J50" s="34"/>
      <c r="K50" s="34"/>
      <c r="L50" s="46"/>
      <c r="M50" s="43"/>
      <c r="N50" s="34"/>
      <c r="O50" s="34"/>
      <c r="P50" s="34"/>
      <c r="Q50" s="34"/>
      <c r="R50" s="34"/>
      <c r="S50" s="34"/>
      <c r="T50" s="34"/>
      <c r="U50" s="34"/>
    </row>
    <row r="51" spans="1:21" ht="22.5" customHeight="1" x14ac:dyDescent="0.2">
      <c r="C51" s="44"/>
      <c r="D51" s="35"/>
      <c r="E51" s="35"/>
      <c r="F51" s="35"/>
      <c r="G51" s="35"/>
      <c r="H51" s="35"/>
      <c r="I51" s="35"/>
      <c r="J51" s="35"/>
      <c r="K51" s="35"/>
      <c r="L51" s="46"/>
      <c r="M51" s="44"/>
      <c r="N51" s="35"/>
      <c r="O51" s="35"/>
      <c r="P51" s="35"/>
      <c r="Q51" s="35"/>
      <c r="R51" s="35"/>
      <c r="S51" s="35"/>
      <c r="T51" s="35"/>
      <c r="U51" s="35"/>
    </row>
    <row r="52" spans="1:21" ht="22.5" customHeight="1" x14ac:dyDescent="0.2">
      <c r="C52" s="44"/>
      <c r="D52" s="35"/>
      <c r="E52" s="35"/>
      <c r="F52" s="35"/>
      <c r="G52" s="35"/>
      <c r="H52" s="35"/>
      <c r="I52" s="35"/>
      <c r="J52" s="35"/>
      <c r="K52" s="35"/>
      <c r="L52" s="46"/>
      <c r="M52" s="44"/>
      <c r="N52" s="35"/>
      <c r="O52" s="35"/>
      <c r="P52" s="35"/>
      <c r="Q52" s="35"/>
      <c r="R52" s="35"/>
      <c r="S52" s="35"/>
      <c r="T52" s="35"/>
      <c r="U52" s="35"/>
    </row>
    <row r="53" spans="1:21" ht="22.5" customHeight="1" x14ac:dyDescent="0.2">
      <c r="C53" s="44"/>
      <c r="D53" s="35"/>
      <c r="E53" s="35"/>
      <c r="F53" s="35"/>
      <c r="G53" s="35"/>
      <c r="H53" s="35"/>
      <c r="I53" s="35"/>
      <c r="J53" s="35"/>
      <c r="K53" s="35"/>
      <c r="L53" s="46"/>
      <c r="M53" s="44"/>
      <c r="N53" s="35"/>
      <c r="O53" s="35"/>
      <c r="P53" s="35"/>
      <c r="Q53" s="35"/>
      <c r="R53" s="35"/>
      <c r="S53" s="35"/>
      <c r="T53" s="35"/>
      <c r="U53" s="35"/>
    </row>
    <row r="54" spans="1:21" ht="11.25" customHeight="1" x14ac:dyDescent="0.2"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7"/>
      <c r="N54" s="46"/>
      <c r="O54" s="46"/>
      <c r="P54" s="46"/>
      <c r="Q54" s="46"/>
      <c r="R54" s="46"/>
      <c r="S54" s="46"/>
      <c r="T54" s="46"/>
      <c r="U54" s="46"/>
    </row>
    <row r="55" spans="1:21" ht="11.25" customHeight="1" x14ac:dyDescent="0.2">
      <c r="C55" s="47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6"/>
      <c r="O55" s="46"/>
      <c r="P55" s="46"/>
      <c r="Q55" s="46"/>
      <c r="R55" s="46"/>
      <c r="S55" s="46"/>
      <c r="T55" s="46"/>
      <c r="U55" s="46"/>
    </row>
    <row r="56" spans="1:21" ht="46.5" customHeight="1" x14ac:dyDescent="0.2">
      <c r="A56">
        <v>203</v>
      </c>
      <c r="C56" s="12">
        <v>42937</v>
      </c>
      <c r="D56" s="13" t="str">
        <f>INDEX(ｶﾚﾝﾀﾞｰ!$C$5:$QQ$44,VLOOKUP(初期入力!$D$4,初期入力!$I$3:$K$24,3,0),A56)</f>
        <v>水</v>
      </c>
      <c r="E56" s="89"/>
      <c r="F56" s="28"/>
      <c r="G56" s="13"/>
      <c r="H56" s="308"/>
      <c r="I56" s="309"/>
      <c r="J56" s="15"/>
      <c r="K56" s="13"/>
      <c r="L56" s="45"/>
      <c r="M56" s="12">
        <f t="shared" ref="M56:O66" si="3">C56</f>
        <v>42937</v>
      </c>
      <c r="N56" s="13" t="str">
        <f t="shared" si="3"/>
        <v>水</v>
      </c>
      <c r="O56" s="27">
        <f>E56</f>
        <v>0</v>
      </c>
      <c r="P56" s="15">
        <f t="shared" ref="P56:P66" si="4">F56</f>
        <v>0</v>
      </c>
      <c r="Q56" s="29"/>
      <c r="R56" s="380"/>
      <c r="S56" s="381"/>
      <c r="T56" s="28"/>
      <c r="U56" s="29"/>
    </row>
    <row r="57" spans="1:21" ht="46.5" customHeight="1" x14ac:dyDescent="0.2">
      <c r="A57">
        <v>204</v>
      </c>
      <c r="C57" s="12">
        <v>42938</v>
      </c>
      <c r="D57" s="13" t="str">
        <f>INDEX(ｶﾚﾝﾀﾞｰ!$C$5:$QQ$44,VLOOKUP(初期入力!$D$4,初期入力!$I$3:$K$24,3,0),A57)</f>
        <v>木</v>
      </c>
      <c r="E57" s="89"/>
      <c r="F57" s="28"/>
      <c r="G57" s="13"/>
      <c r="H57" s="308"/>
      <c r="I57" s="309"/>
      <c r="J57" s="15"/>
      <c r="K57" s="13"/>
      <c r="L57" s="45"/>
      <c r="M57" s="12">
        <f t="shared" si="3"/>
        <v>42938</v>
      </c>
      <c r="N57" s="13" t="str">
        <f t="shared" si="3"/>
        <v>木</v>
      </c>
      <c r="O57" s="27">
        <f t="shared" si="3"/>
        <v>0</v>
      </c>
      <c r="P57" s="15">
        <f t="shared" si="4"/>
        <v>0</v>
      </c>
      <c r="Q57" s="29"/>
      <c r="R57" s="380"/>
      <c r="S57" s="381"/>
      <c r="T57" s="28"/>
      <c r="U57" s="29"/>
    </row>
    <row r="58" spans="1:21" ht="46.5" customHeight="1" x14ac:dyDescent="0.2">
      <c r="A58">
        <v>205</v>
      </c>
      <c r="C58" s="12">
        <v>42939</v>
      </c>
      <c r="D58" s="13" t="str">
        <f>INDEX(ｶﾚﾝﾀﾞｰ!$C$5:$QQ$44,VLOOKUP(初期入力!$D$4,初期入力!$I$3:$K$24,3,0),A58)</f>
        <v>金</v>
      </c>
      <c r="E58" s="89"/>
      <c r="F58" s="28"/>
      <c r="G58" s="11"/>
      <c r="H58" s="308"/>
      <c r="I58" s="309"/>
      <c r="J58" s="15"/>
      <c r="K58" s="13"/>
      <c r="L58" s="45"/>
      <c r="M58" s="12">
        <f t="shared" si="3"/>
        <v>42939</v>
      </c>
      <c r="N58" s="13" t="str">
        <f t="shared" si="3"/>
        <v>金</v>
      </c>
      <c r="O58" s="27">
        <f t="shared" si="3"/>
        <v>0</v>
      </c>
      <c r="P58" s="15">
        <f t="shared" si="4"/>
        <v>0</v>
      </c>
      <c r="Q58" s="29"/>
      <c r="R58" s="380"/>
      <c r="S58" s="381"/>
      <c r="T58" s="28"/>
      <c r="U58" s="29"/>
    </row>
    <row r="59" spans="1:21" ht="46.5" customHeight="1" x14ac:dyDescent="0.2">
      <c r="A59">
        <v>206</v>
      </c>
      <c r="C59" s="12">
        <v>42940</v>
      </c>
      <c r="D59" s="13" t="str">
        <f>INDEX(ｶﾚﾝﾀﾞｰ!$C$5:$QQ$44,VLOOKUP(初期入力!$D$4,初期入力!$I$3:$K$24,3,0),A59)</f>
        <v>土</v>
      </c>
      <c r="E59" s="89"/>
      <c r="F59" s="28"/>
      <c r="G59" s="11"/>
      <c r="H59" s="308"/>
      <c r="I59" s="309"/>
      <c r="J59" s="15"/>
      <c r="K59" s="13"/>
      <c r="L59" s="45"/>
      <c r="M59" s="12">
        <f t="shared" si="3"/>
        <v>42940</v>
      </c>
      <c r="N59" s="13" t="str">
        <f t="shared" si="3"/>
        <v>土</v>
      </c>
      <c r="O59" s="27">
        <f t="shared" si="3"/>
        <v>0</v>
      </c>
      <c r="P59" s="15">
        <f t="shared" si="4"/>
        <v>0</v>
      </c>
      <c r="Q59" s="29"/>
      <c r="R59" s="380"/>
      <c r="S59" s="381"/>
      <c r="T59" s="28"/>
      <c r="U59" s="29"/>
    </row>
    <row r="60" spans="1:21" ht="46.5" customHeight="1" x14ac:dyDescent="0.2">
      <c r="A60">
        <v>207</v>
      </c>
      <c r="C60" s="12">
        <v>42941</v>
      </c>
      <c r="D60" s="13" t="str">
        <f>INDEX(ｶﾚﾝﾀﾞｰ!$C$5:$QQ$44,VLOOKUP(初期入力!$D$4,初期入力!$I$3:$K$24,3,0),A60)</f>
        <v>日</v>
      </c>
      <c r="E60" s="89"/>
      <c r="F60" s="28"/>
      <c r="G60" s="13"/>
      <c r="H60" s="308"/>
      <c r="I60" s="309"/>
      <c r="J60" s="15"/>
      <c r="K60" s="13"/>
      <c r="L60" s="45"/>
      <c r="M60" s="12">
        <f t="shared" si="3"/>
        <v>42941</v>
      </c>
      <c r="N60" s="13" t="str">
        <f t="shared" si="3"/>
        <v>日</v>
      </c>
      <c r="O60" s="27">
        <f t="shared" si="3"/>
        <v>0</v>
      </c>
      <c r="P60" s="15">
        <f t="shared" si="4"/>
        <v>0</v>
      </c>
      <c r="Q60" s="29"/>
      <c r="R60" s="380"/>
      <c r="S60" s="381"/>
      <c r="T60" s="28"/>
      <c r="U60" s="29"/>
    </row>
    <row r="61" spans="1:21" ht="46.5" customHeight="1" x14ac:dyDescent="0.2">
      <c r="A61">
        <v>208</v>
      </c>
      <c r="C61" s="12">
        <v>42942</v>
      </c>
      <c r="D61" s="13" t="str">
        <f>INDEX(ｶﾚﾝﾀﾞｰ!$C$5:$QQ$44,VLOOKUP(初期入力!$D$4,初期入力!$I$3:$K$24,3,0),A61)</f>
        <v>月</v>
      </c>
      <c r="E61" s="89"/>
      <c r="F61" s="28"/>
      <c r="G61" s="13"/>
      <c r="H61" s="308"/>
      <c r="I61" s="309"/>
      <c r="J61" s="15"/>
      <c r="K61" s="13"/>
      <c r="L61" s="45"/>
      <c r="M61" s="12">
        <f t="shared" si="3"/>
        <v>42942</v>
      </c>
      <c r="N61" s="13" t="str">
        <f t="shared" si="3"/>
        <v>月</v>
      </c>
      <c r="O61" s="27">
        <f t="shared" si="3"/>
        <v>0</v>
      </c>
      <c r="P61" s="15">
        <f t="shared" si="4"/>
        <v>0</v>
      </c>
      <c r="Q61" s="29"/>
      <c r="R61" s="380"/>
      <c r="S61" s="381"/>
      <c r="T61" s="28"/>
      <c r="U61" s="29"/>
    </row>
    <row r="62" spans="1:21" ht="46.5" customHeight="1" x14ac:dyDescent="0.2">
      <c r="A62">
        <v>209</v>
      </c>
      <c r="C62" s="12">
        <v>42943</v>
      </c>
      <c r="D62" s="13" t="str">
        <f>INDEX(ｶﾚﾝﾀﾞｰ!$C$5:$QQ$44,VLOOKUP(初期入力!$D$4,初期入力!$I$3:$K$24,3,0),A62)</f>
        <v>火</v>
      </c>
      <c r="E62" s="89"/>
      <c r="F62" s="28"/>
      <c r="G62" s="13"/>
      <c r="H62" s="308"/>
      <c r="I62" s="309"/>
      <c r="J62" s="15"/>
      <c r="K62" s="13"/>
      <c r="L62" s="45"/>
      <c r="M62" s="12">
        <f t="shared" si="3"/>
        <v>42943</v>
      </c>
      <c r="N62" s="13" t="str">
        <f t="shared" si="3"/>
        <v>火</v>
      </c>
      <c r="O62" s="27">
        <f t="shared" si="3"/>
        <v>0</v>
      </c>
      <c r="P62" s="15">
        <f t="shared" si="4"/>
        <v>0</v>
      </c>
      <c r="Q62" s="29"/>
      <c r="R62" s="380"/>
      <c r="S62" s="381"/>
      <c r="T62" s="28"/>
      <c r="U62" s="29"/>
    </row>
    <row r="63" spans="1:21" ht="46.5" customHeight="1" x14ac:dyDescent="0.2">
      <c r="A63">
        <v>210</v>
      </c>
      <c r="C63" s="12">
        <v>42944</v>
      </c>
      <c r="D63" s="13" t="str">
        <f>INDEX(ｶﾚﾝﾀﾞｰ!$C$5:$QQ$44,VLOOKUP(初期入力!$D$4,初期入力!$I$3:$K$24,3,0),A63)</f>
        <v>水</v>
      </c>
      <c r="E63" s="89"/>
      <c r="F63" s="28"/>
      <c r="G63" s="13"/>
      <c r="H63" s="308"/>
      <c r="I63" s="309"/>
      <c r="J63" s="15"/>
      <c r="K63" s="13"/>
      <c r="L63" s="45"/>
      <c r="M63" s="12">
        <f t="shared" si="3"/>
        <v>42944</v>
      </c>
      <c r="N63" s="13" t="str">
        <f t="shared" si="3"/>
        <v>水</v>
      </c>
      <c r="O63" s="27">
        <f t="shared" si="3"/>
        <v>0</v>
      </c>
      <c r="P63" s="15">
        <f t="shared" si="4"/>
        <v>0</v>
      </c>
      <c r="Q63" s="29"/>
      <c r="R63" s="380"/>
      <c r="S63" s="381"/>
      <c r="T63" s="28"/>
      <c r="U63" s="29"/>
    </row>
    <row r="64" spans="1:21" ht="46.5" customHeight="1" x14ac:dyDescent="0.2">
      <c r="A64">
        <v>211</v>
      </c>
      <c r="C64" s="12">
        <v>42945</v>
      </c>
      <c r="D64" s="13" t="str">
        <f>INDEX(ｶﾚﾝﾀﾞｰ!$C$5:$QQ$44,VLOOKUP(初期入力!$D$4,初期入力!$I$3:$K$24,3,0),A64)</f>
        <v>木</v>
      </c>
      <c r="E64" s="89"/>
      <c r="F64" s="28"/>
      <c r="G64" s="13"/>
      <c r="H64" s="308"/>
      <c r="I64" s="309"/>
      <c r="J64" s="15"/>
      <c r="K64" s="13"/>
      <c r="L64" s="45"/>
      <c r="M64" s="12">
        <f t="shared" si="3"/>
        <v>42945</v>
      </c>
      <c r="N64" s="13" t="str">
        <f t="shared" si="3"/>
        <v>木</v>
      </c>
      <c r="O64" s="27">
        <f t="shared" si="3"/>
        <v>0</v>
      </c>
      <c r="P64" s="15">
        <f t="shared" si="4"/>
        <v>0</v>
      </c>
      <c r="Q64" s="29"/>
      <c r="R64" s="380"/>
      <c r="S64" s="381"/>
      <c r="T64" s="28"/>
      <c r="U64" s="29"/>
    </row>
    <row r="65" spans="1:21" ht="46.5" customHeight="1" x14ac:dyDescent="0.2">
      <c r="A65">
        <v>212</v>
      </c>
      <c r="C65" s="12">
        <v>42946</v>
      </c>
      <c r="D65" s="13" t="str">
        <f>INDEX(ｶﾚﾝﾀﾞｰ!$C$5:$QQ$44,VLOOKUP(初期入力!$D$4,初期入力!$I$3:$K$24,3,0),A65)</f>
        <v>金</v>
      </c>
      <c r="E65" s="89"/>
      <c r="F65" s="28"/>
      <c r="G65" s="13"/>
      <c r="H65" s="308"/>
      <c r="I65" s="309"/>
      <c r="J65" s="15"/>
      <c r="K65" s="13"/>
      <c r="L65" s="45"/>
      <c r="M65" s="12">
        <f t="shared" si="3"/>
        <v>42946</v>
      </c>
      <c r="N65" s="13" t="str">
        <f t="shared" si="3"/>
        <v>金</v>
      </c>
      <c r="O65" s="27">
        <f t="shared" si="3"/>
        <v>0</v>
      </c>
      <c r="P65" s="15">
        <f t="shared" si="4"/>
        <v>0</v>
      </c>
      <c r="Q65" s="29"/>
      <c r="R65" s="380"/>
      <c r="S65" s="381"/>
      <c r="T65" s="28"/>
      <c r="U65" s="29"/>
    </row>
    <row r="66" spans="1:21" ht="46.5" customHeight="1" x14ac:dyDescent="0.2">
      <c r="A66">
        <v>213</v>
      </c>
      <c r="C66" s="12">
        <v>42947</v>
      </c>
      <c r="D66" s="13" t="str">
        <f>INDEX(ｶﾚﾝﾀﾞｰ!$C$5:$QQ$44,VLOOKUP(初期入力!$D$4,初期入力!$I$3:$K$24,3,0),A66)</f>
        <v>土</v>
      </c>
      <c r="E66" s="89"/>
      <c r="F66" s="28"/>
      <c r="G66" s="13"/>
      <c r="H66" s="308"/>
      <c r="I66" s="309"/>
      <c r="J66" s="15"/>
      <c r="K66" s="13"/>
      <c r="L66" s="45"/>
      <c r="M66" s="12">
        <f t="shared" si="3"/>
        <v>42947</v>
      </c>
      <c r="N66" s="13" t="str">
        <f t="shared" si="3"/>
        <v>土</v>
      </c>
      <c r="O66" s="27">
        <f t="shared" si="3"/>
        <v>0</v>
      </c>
      <c r="P66" s="15">
        <f t="shared" si="4"/>
        <v>0</v>
      </c>
      <c r="Q66" s="29"/>
      <c r="R66" s="380"/>
      <c r="S66" s="381"/>
      <c r="T66" s="28"/>
      <c r="U66" s="29"/>
    </row>
    <row r="67" spans="1:21" ht="25.5" customHeight="1" x14ac:dyDescent="0.2">
      <c r="C67" s="140" t="s">
        <v>131</v>
      </c>
      <c r="D67" s="140"/>
      <c r="E67" s="140"/>
      <c r="F67" s="140"/>
      <c r="G67" s="140"/>
      <c r="H67" s="140"/>
      <c r="I67" s="140"/>
      <c r="J67" s="140"/>
      <c r="K67" s="140"/>
      <c r="L67" s="140"/>
      <c r="M67" s="140" t="s">
        <v>131</v>
      </c>
      <c r="N67" s="140"/>
      <c r="O67" s="140"/>
      <c r="P67" s="140"/>
      <c r="Q67" s="140"/>
      <c r="R67" s="140"/>
      <c r="S67" s="140"/>
      <c r="T67" s="140"/>
      <c r="U67" s="140"/>
    </row>
    <row r="68" spans="1:21" x14ac:dyDescent="0.2">
      <c r="C68" s="14"/>
      <c r="M68" s="14"/>
    </row>
    <row r="69" spans="1:21" ht="14" x14ac:dyDescent="0.2">
      <c r="C69" s="9" t="s">
        <v>25</v>
      </c>
      <c r="M69" s="9" t="s">
        <v>25</v>
      </c>
    </row>
    <row r="70" spans="1:21" ht="22.5" customHeight="1" x14ac:dyDescent="0.2">
      <c r="C70" s="43"/>
      <c r="D70" s="34"/>
      <c r="E70" s="34"/>
      <c r="F70" s="34"/>
      <c r="G70" s="34"/>
      <c r="H70" s="34"/>
      <c r="I70" s="34"/>
      <c r="J70" s="34"/>
      <c r="K70" s="34"/>
      <c r="L70" s="46"/>
      <c r="M70" s="43"/>
      <c r="N70" s="34"/>
      <c r="O70" s="34"/>
      <c r="P70" s="34"/>
      <c r="Q70" s="34"/>
      <c r="R70" s="34"/>
      <c r="S70" s="34"/>
      <c r="T70" s="34"/>
      <c r="U70" s="34"/>
    </row>
    <row r="71" spans="1:21" ht="22.5" customHeight="1" x14ac:dyDescent="0.2">
      <c r="C71" s="44"/>
      <c r="D71" s="35"/>
      <c r="E71" s="35"/>
      <c r="F71" s="35"/>
      <c r="G71" s="35"/>
      <c r="H71" s="35"/>
      <c r="I71" s="35"/>
      <c r="J71" s="35"/>
      <c r="K71" s="35"/>
      <c r="L71" s="46"/>
      <c r="M71" s="44"/>
      <c r="N71" s="35"/>
      <c r="O71" s="35"/>
      <c r="P71" s="35"/>
      <c r="Q71" s="35"/>
      <c r="R71" s="35"/>
      <c r="S71" s="35"/>
      <c r="T71" s="35"/>
      <c r="U71" s="35"/>
    </row>
    <row r="72" spans="1:21" ht="22.5" customHeight="1" x14ac:dyDescent="0.2">
      <c r="C72" s="44"/>
      <c r="D72" s="35"/>
      <c r="E72" s="35"/>
      <c r="F72" s="35"/>
      <c r="G72" s="35"/>
      <c r="H72" s="35"/>
      <c r="I72" s="35"/>
      <c r="J72" s="35"/>
      <c r="K72" s="35"/>
      <c r="L72" s="46"/>
      <c r="M72" s="44"/>
      <c r="N72" s="35"/>
      <c r="O72" s="35"/>
      <c r="P72" s="35"/>
      <c r="Q72" s="35"/>
      <c r="R72" s="35"/>
      <c r="S72" s="35"/>
      <c r="T72" s="35"/>
      <c r="U72" s="35"/>
    </row>
    <row r="73" spans="1:21" ht="22.5" customHeight="1" x14ac:dyDescent="0.2">
      <c r="C73" s="44"/>
      <c r="D73" s="35"/>
      <c r="E73" s="35"/>
      <c r="F73" s="35"/>
      <c r="G73" s="35"/>
      <c r="H73" s="35"/>
      <c r="I73" s="35"/>
      <c r="J73" s="35"/>
      <c r="K73" s="35"/>
      <c r="L73" s="46"/>
      <c r="M73" s="44"/>
      <c r="N73" s="35"/>
      <c r="O73" s="35"/>
      <c r="P73" s="35"/>
      <c r="Q73" s="35"/>
      <c r="R73" s="35"/>
      <c r="S73" s="35"/>
      <c r="T73" s="35"/>
      <c r="U73" s="35"/>
    </row>
    <row r="74" spans="1:21" ht="11.25" customHeight="1" x14ac:dyDescent="0.2">
      <c r="C74" s="47"/>
      <c r="D74" s="46"/>
      <c r="E74" s="46"/>
      <c r="F74" s="46"/>
      <c r="G74" s="46"/>
      <c r="H74" s="46"/>
      <c r="I74" s="46"/>
      <c r="J74" s="46"/>
      <c r="K74" s="46"/>
      <c r="L74" s="46"/>
      <c r="M74" s="47"/>
      <c r="N74" s="46"/>
      <c r="O74" s="46"/>
      <c r="P74" s="46"/>
      <c r="Q74" s="46"/>
      <c r="R74" s="46"/>
      <c r="S74" s="46"/>
      <c r="T74" s="46"/>
      <c r="U74" s="46"/>
    </row>
    <row r="75" spans="1:21" x14ac:dyDescent="0.2">
      <c r="C75" s="8"/>
      <c r="M75" s="8"/>
    </row>
  </sheetData>
  <sheetProtection sheet="1" objects="1" scenarios="1"/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 xr:uid="{00000000-0002-0000-0700-000000000000}">
      <formula1>$X$5:$X$7</formula1>
    </dataValidation>
    <dataValidation type="list" allowBlank="1" showInputMessage="1" showErrorMessage="1" sqref="J46" xr:uid="{00000000-0002-0000-0700-000001000000}">
      <formula1>$X$15:$X$23</formula1>
    </dataValidation>
    <dataValidation type="list" allowBlank="1" showInputMessage="1" showErrorMessage="1" sqref="F16:F26 T16:T26 F36:F46 T36:T46 F56:F66 T56:T66" xr:uid="{00000000-0002-0000-07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5"/>
  <sheetViews>
    <sheetView showGridLines="0" showZeros="0" topLeftCell="B1" zoomScaleNormal="100" workbookViewId="0">
      <pane ySplit="15" topLeftCell="A61" activePane="bottomLeft" state="frozen"/>
      <selection activeCell="N17" sqref="N17"/>
      <selection pane="bottomLeft" activeCell="R66" sqref="R66:S66"/>
    </sheetView>
  </sheetViews>
  <sheetFormatPr defaultRowHeight="13" x14ac:dyDescent="0.2"/>
  <cols>
    <col min="1" max="1" width="3.81640625" hidden="1" customWidth="1"/>
    <col min="2" max="2" width="3.81640625" customWidth="1"/>
    <col min="3" max="3" width="9.36328125" bestFit="1" customWidth="1"/>
    <col min="4" max="4" width="6.179687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customWidth="1"/>
    <col min="13" max="13" width="9.36328125" bestFit="1" customWidth="1"/>
    <col min="14" max="14" width="6.179687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 x14ac:dyDescent="0.2">
      <c r="C1" s="167" t="s">
        <v>159</v>
      </c>
      <c r="D1" s="161" t="e">
        <f>'実績調書(監督員用)'!M87</f>
        <v>#DIV/0!</v>
      </c>
      <c r="E1" s="162" t="e">
        <f>'実績調書(監督員用)'!P87</f>
        <v>#DIV/0!</v>
      </c>
      <c r="Q1" s="167" t="s">
        <v>160</v>
      </c>
      <c r="R1" s="163" t="str">
        <f>'実績調書(監督員用)'!M91</f>
        <v/>
      </c>
      <c r="S1" s="164" t="str">
        <f>'実績調書(監督員用)'!P91</f>
        <v/>
      </c>
      <c r="T1" s="164"/>
      <c r="U1" s="165"/>
    </row>
    <row r="2" spans="1:24" ht="13.25" x14ac:dyDescent="0.2">
      <c r="D2" s="160"/>
      <c r="E2" s="1"/>
      <c r="Q2" s="160"/>
    </row>
    <row r="3" spans="1:24" x14ac:dyDescent="0.2">
      <c r="C3" s="14" t="s">
        <v>19</v>
      </c>
      <c r="M3" s="14" t="s">
        <v>19</v>
      </c>
    </row>
    <row r="4" spans="1:24" ht="19" x14ac:dyDescent="0.2">
      <c r="C4" s="297" t="s">
        <v>30</v>
      </c>
      <c r="D4" s="297"/>
      <c r="E4" s="297"/>
      <c r="F4" s="297"/>
      <c r="G4" s="297"/>
      <c r="H4" s="297"/>
      <c r="I4" s="297"/>
      <c r="J4" s="297"/>
      <c r="K4" s="297"/>
      <c r="L4" s="6"/>
      <c r="M4" s="297" t="s">
        <v>32</v>
      </c>
      <c r="N4" s="297"/>
      <c r="O4" s="297"/>
      <c r="P4" s="297"/>
      <c r="Q4" s="297"/>
      <c r="R4" s="297"/>
      <c r="S4" s="297"/>
      <c r="T4" s="297"/>
      <c r="U4" s="297"/>
      <c r="V4" s="6"/>
      <c r="W4" s="6"/>
    </row>
    <row r="5" spans="1:24" ht="13.25" x14ac:dyDescent="0.2">
      <c r="C5" s="7"/>
      <c r="M5" s="7"/>
      <c r="X5" s="4"/>
    </row>
    <row r="6" spans="1:24" x14ac:dyDescent="0.2">
      <c r="C6" s="7"/>
      <c r="I6" s="382" t="str">
        <f>初期入力!$D$6</f>
        <v>○○建設株式会社</v>
      </c>
      <c r="J6" s="382"/>
      <c r="K6" s="382"/>
      <c r="M6" s="7"/>
      <c r="S6" s="382" t="str">
        <f>初期入力!$D$6</f>
        <v>○○建設株式会社</v>
      </c>
      <c r="T6" s="382"/>
      <c r="U6" s="382"/>
      <c r="X6" s="3" t="s">
        <v>12</v>
      </c>
    </row>
    <row r="7" spans="1:24" ht="13.5" customHeight="1" x14ac:dyDescent="0.2">
      <c r="C7" s="5"/>
      <c r="D7" s="382" t="str">
        <f>初期入力!$D$5</f>
        <v>経営体　○○地区　１工区</v>
      </c>
      <c r="E7" s="382"/>
      <c r="F7" s="382"/>
      <c r="I7" s="382"/>
      <c r="J7" s="382"/>
      <c r="K7" s="382"/>
      <c r="M7" s="5"/>
      <c r="N7" s="382" t="str">
        <f>初期入力!$D$5</f>
        <v>経営体　○○地区　１工区</v>
      </c>
      <c r="O7" s="382"/>
      <c r="P7" s="382"/>
      <c r="S7" s="382"/>
      <c r="T7" s="382"/>
      <c r="U7" s="382"/>
      <c r="X7" s="3" t="s">
        <v>38</v>
      </c>
    </row>
    <row r="8" spans="1:24" ht="14" x14ac:dyDescent="0.2">
      <c r="C8" s="9" t="s">
        <v>26</v>
      </c>
      <c r="D8" s="383"/>
      <c r="E8" s="383"/>
      <c r="F8" s="383"/>
      <c r="H8" s="10" t="s">
        <v>27</v>
      </c>
      <c r="I8" s="383"/>
      <c r="J8" s="383"/>
      <c r="K8" s="383"/>
      <c r="L8" s="33"/>
      <c r="M8" s="9" t="s">
        <v>26</v>
      </c>
      <c r="N8" s="383"/>
      <c r="O8" s="383"/>
      <c r="P8" s="383"/>
      <c r="R8" s="10" t="s">
        <v>27</v>
      </c>
      <c r="S8" s="383"/>
      <c r="T8" s="383"/>
      <c r="U8" s="383"/>
    </row>
    <row r="9" spans="1:24" ht="13.25" x14ac:dyDescent="0.2">
      <c r="W9" s="4"/>
      <c r="X9" s="4"/>
    </row>
    <row r="10" spans="1:24" ht="14" x14ac:dyDescent="0.2">
      <c r="C10" s="5"/>
      <c r="H10" s="9" t="s">
        <v>28</v>
      </c>
      <c r="I10" s="384" t="str">
        <f>初期入力!$D$7</f>
        <v>○○　○○</v>
      </c>
      <c r="J10" s="384"/>
      <c r="K10" s="384"/>
      <c r="L10" s="33"/>
      <c r="M10" s="5"/>
      <c r="R10" s="9" t="s">
        <v>28</v>
      </c>
      <c r="S10" s="384" t="str">
        <f>初期入力!$D$7</f>
        <v>○○　○○</v>
      </c>
      <c r="T10" s="384"/>
      <c r="U10" s="384"/>
      <c r="W10" s="138" t="s">
        <v>16</v>
      </c>
      <c r="X10" s="3" t="s">
        <v>52</v>
      </c>
    </row>
    <row r="11" spans="1:24" x14ac:dyDescent="0.2">
      <c r="C11" s="5"/>
      <c r="M11" s="5"/>
      <c r="W11" s="139" t="s">
        <v>15</v>
      </c>
      <c r="X11" s="3" t="s">
        <v>97</v>
      </c>
    </row>
    <row r="12" spans="1:24" x14ac:dyDescent="0.2">
      <c r="C12" s="305" t="s">
        <v>46</v>
      </c>
      <c r="D12" s="305" t="s">
        <v>47</v>
      </c>
      <c r="E12" s="295" t="s">
        <v>20</v>
      </c>
      <c r="F12" s="296"/>
      <c r="G12" s="296" t="s">
        <v>21</v>
      </c>
      <c r="H12" s="296"/>
      <c r="I12" s="296"/>
      <c r="J12" s="296"/>
      <c r="K12" s="296"/>
      <c r="L12" s="45"/>
      <c r="M12" s="305" t="s">
        <v>46</v>
      </c>
      <c r="N12" s="305" t="s">
        <v>47</v>
      </c>
      <c r="O12" s="295" t="s">
        <v>20</v>
      </c>
      <c r="P12" s="296"/>
      <c r="Q12" s="296" t="s">
        <v>21</v>
      </c>
      <c r="R12" s="296"/>
      <c r="S12" s="296"/>
      <c r="T12" s="296"/>
      <c r="U12" s="296"/>
    </row>
    <row r="13" spans="1:24" x14ac:dyDescent="0.2">
      <c r="C13" s="306"/>
      <c r="D13" s="306"/>
      <c r="E13" s="295"/>
      <c r="F13" s="296"/>
      <c r="G13" s="296"/>
      <c r="H13" s="296"/>
      <c r="I13" s="296"/>
      <c r="J13" s="296"/>
      <c r="K13" s="296"/>
      <c r="L13" s="45"/>
      <c r="M13" s="306"/>
      <c r="N13" s="306"/>
      <c r="O13" s="295"/>
      <c r="P13" s="296"/>
      <c r="Q13" s="296"/>
      <c r="R13" s="296"/>
      <c r="S13" s="296"/>
      <c r="T13" s="296"/>
      <c r="U13" s="296"/>
    </row>
    <row r="14" spans="1:24" x14ac:dyDescent="0.2">
      <c r="C14" s="306"/>
      <c r="D14" s="306"/>
      <c r="E14" s="295" t="s">
        <v>22</v>
      </c>
      <c r="F14" s="296"/>
      <c r="G14" s="296" t="s">
        <v>29</v>
      </c>
      <c r="H14" s="296" t="s">
        <v>23</v>
      </c>
      <c r="I14" s="296"/>
      <c r="J14" s="296"/>
      <c r="K14" s="296" t="s">
        <v>24</v>
      </c>
      <c r="L14" s="45"/>
      <c r="M14" s="306"/>
      <c r="N14" s="306"/>
      <c r="O14" s="295" t="s">
        <v>22</v>
      </c>
      <c r="P14" s="296"/>
      <c r="Q14" s="296" t="s">
        <v>29</v>
      </c>
      <c r="R14" s="296" t="s">
        <v>23</v>
      </c>
      <c r="S14" s="296"/>
      <c r="T14" s="296"/>
      <c r="U14" s="296" t="s">
        <v>24</v>
      </c>
    </row>
    <row r="15" spans="1:24" x14ac:dyDescent="0.2">
      <c r="C15" s="307"/>
      <c r="D15" s="307"/>
      <c r="E15" s="295"/>
      <c r="F15" s="296"/>
      <c r="G15" s="296"/>
      <c r="H15" s="296"/>
      <c r="I15" s="296"/>
      <c r="J15" s="296"/>
      <c r="K15" s="296"/>
      <c r="L15" s="45"/>
      <c r="M15" s="307"/>
      <c r="N15" s="307"/>
      <c r="O15" s="295"/>
      <c r="P15" s="296"/>
      <c r="Q15" s="296"/>
      <c r="R15" s="296"/>
      <c r="S15" s="296"/>
      <c r="T15" s="296"/>
      <c r="U15" s="296"/>
    </row>
    <row r="16" spans="1:24" ht="46.5" customHeight="1" x14ac:dyDescent="0.2">
      <c r="A16">
        <v>214</v>
      </c>
      <c r="C16" s="12">
        <v>42948</v>
      </c>
      <c r="D16" s="13" t="str">
        <f>INDEX(ｶﾚﾝﾀﾞｰ!$C$5:$QQ$44,VLOOKUP(初期入力!$D$4,初期入力!$I$3:$K$24,3,0),A16)</f>
        <v>日</v>
      </c>
      <c r="E16" s="89"/>
      <c r="F16" s="28"/>
      <c r="G16" s="13"/>
      <c r="H16" s="308"/>
      <c r="I16" s="309"/>
      <c r="J16" s="15"/>
      <c r="K16" s="13"/>
      <c r="L16" s="45"/>
      <c r="M16" s="12">
        <f>C16</f>
        <v>42948</v>
      </c>
      <c r="N16" s="13" t="str">
        <f>D16</f>
        <v>日</v>
      </c>
      <c r="O16" s="27">
        <f>E16</f>
        <v>0</v>
      </c>
      <c r="P16" s="15">
        <f>F16</f>
        <v>0</v>
      </c>
      <c r="Q16" s="29"/>
      <c r="R16" s="380"/>
      <c r="S16" s="381"/>
      <c r="T16" s="28"/>
      <c r="U16" s="29"/>
    </row>
    <row r="17" spans="1:21" ht="46.5" customHeight="1" x14ac:dyDescent="0.2">
      <c r="A17">
        <v>215</v>
      </c>
      <c r="C17" s="12">
        <v>42949</v>
      </c>
      <c r="D17" s="13" t="str">
        <f>INDEX(ｶﾚﾝﾀﾞｰ!$C$5:$QQ$44,VLOOKUP(初期入力!$D$4,初期入力!$I$3:$K$24,3,0),A17)</f>
        <v>月</v>
      </c>
      <c r="E17" s="89"/>
      <c r="F17" s="28"/>
      <c r="G17" s="13"/>
      <c r="H17" s="308"/>
      <c r="I17" s="309"/>
      <c r="J17" s="15"/>
      <c r="K17" s="13"/>
      <c r="L17" s="45"/>
      <c r="M17" s="12">
        <f t="shared" ref="M17:P26" si="0">C17</f>
        <v>42949</v>
      </c>
      <c r="N17" s="13" t="str">
        <f t="shared" si="0"/>
        <v>月</v>
      </c>
      <c r="O17" s="27">
        <f t="shared" si="0"/>
        <v>0</v>
      </c>
      <c r="P17" s="15">
        <f t="shared" si="0"/>
        <v>0</v>
      </c>
      <c r="Q17" s="29"/>
      <c r="R17" s="380"/>
      <c r="S17" s="381"/>
      <c r="T17" s="28"/>
      <c r="U17" s="29"/>
    </row>
    <row r="18" spans="1:21" ht="46.5" customHeight="1" x14ac:dyDescent="0.2">
      <c r="A18">
        <v>216</v>
      </c>
      <c r="C18" s="12">
        <v>42950</v>
      </c>
      <c r="D18" s="13" t="str">
        <f>INDEX(ｶﾚﾝﾀﾞｰ!$C$5:$QQ$44,VLOOKUP(初期入力!$D$4,初期入力!$I$3:$K$24,3,0),A18)</f>
        <v>火</v>
      </c>
      <c r="E18" s="89"/>
      <c r="F18" s="28"/>
      <c r="G18" s="11"/>
      <c r="H18" s="308"/>
      <c r="I18" s="309"/>
      <c r="J18" s="15"/>
      <c r="K18" s="13"/>
      <c r="L18" s="45"/>
      <c r="M18" s="12">
        <f t="shared" si="0"/>
        <v>42950</v>
      </c>
      <c r="N18" s="13" t="str">
        <f t="shared" si="0"/>
        <v>火</v>
      </c>
      <c r="O18" s="27">
        <f t="shared" si="0"/>
        <v>0</v>
      </c>
      <c r="P18" s="15">
        <f t="shared" si="0"/>
        <v>0</v>
      </c>
      <c r="Q18" s="29"/>
      <c r="R18" s="380"/>
      <c r="S18" s="381"/>
      <c r="T18" s="28"/>
      <c r="U18" s="29"/>
    </row>
    <row r="19" spans="1:21" ht="46.5" customHeight="1" x14ac:dyDescent="0.2">
      <c r="A19">
        <v>217</v>
      </c>
      <c r="C19" s="12">
        <v>42951</v>
      </c>
      <c r="D19" s="13" t="str">
        <f>INDEX(ｶﾚﾝﾀﾞｰ!$C$5:$QQ$44,VLOOKUP(初期入力!$D$4,初期入力!$I$3:$K$24,3,0),A19)</f>
        <v>水</v>
      </c>
      <c r="E19" s="89"/>
      <c r="F19" s="28"/>
      <c r="G19" s="11"/>
      <c r="H19" s="308"/>
      <c r="I19" s="309"/>
      <c r="J19" s="15"/>
      <c r="K19" s="13"/>
      <c r="L19" s="45"/>
      <c r="M19" s="12">
        <f t="shared" si="0"/>
        <v>42951</v>
      </c>
      <c r="N19" s="13" t="str">
        <f t="shared" si="0"/>
        <v>水</v>
      </c>
      <c r="O19" s="27">
        <f t="shared" si="0"/>
        <v>0</v>
      </c>
      <c r="P19" s="15">
        <f t="shared" si="0"/>
        <v>0</v>
      </c>
      <c r="Q19" s="29"/>
      <c r="R19" s="380"/>
      <c r="S19" s="381"/>
      <c r="T19" s="28"/>
      <c r="U19" s="29"/>
    </row>
    <row r="20" spans="1:21" ht="46.5" customHeight="1" x14ac:dyDescent="0.2">
      <c r="A20">
        <v>218</v>
      </c>
      <c r="C20" s="12">
        <v>42952</v>
      </c>
      <c r="D20" s="13" t="str">
        <f>INDEX(ｶﾚﾝﾀﾞｰ!$C$5:$QQ$44,VLOOKUP(初期入力!$D$4,初期入力!$I$3:$K$24,3,0),A20)</f>
        <v>木</v>
      </c>
      <c r="E20" s="89"/>
      <c r="F20" s="28"/>
      <c r="G20" s="13"/>
      <c r="H20" s="308"/>
      <c r="I20" s="309"/>
      <c r="J20" s="15"/>
      <c r="K20" s="13"/>
      <c r="L20" s="45"/>
      <c r="M20" s="12">
        <f t="shared" si="0"/>
        <v>42952</v>
      </c>
      <c r="N20" s="13" t="str">
        <f t="shared" si="0"/>
        <v>木</v>
      </c>
      <c r="O20" s="27">
        <f t="shared" si="0"/>
        <v>0</v>
      </c>
      <c r="P20" s="15">
        <f t="shared" si="0"/>
        <v>0</v>
      </c>
      <c r="Q20" s="29"/>
      <c r="R20" s="380"/>
      <c r="S20" s="381"/>
      <c r="T20" s="28"/>
      <c r="U20" s="29"/>
    </row>
    <row r="21" spans="1:21" ht="46.5" customHeight="1" x14ac:dyDescent="0.2">
      <c r="A21">
        <v>219</v>
      </c>
      <c r="C21" s="12">
        <v>42953</v>
      </c>
      <c r="D21" s="13" t="str">
        <f>INDEX(ｶﾚﾝﾀﾞｰ!$C$5:$QQ$44,VLOOKUP(初期入力!$D$4,初期入力!$I$3:$K$24,3,0),A21)</f>
        <v>金</v>
      </c>
      <c r="E21" s="89"/>
      <c r="F21" s="28"/>
      <c r="G21" s="13"/>
      <c r="H21" s="308"/>
      <c r="I21" s="309"/>
      <c r="J21" s="15"/>
      <c r="K21" s="13"/>
      <c r="L21" s="45"/>
      <c r="M21" s="12">
        <f t="shared" si="0"/>
        <v>42953</v>
      </c>
      <c r="N21" s="13" t="str">
        <f t="shared" si="0"/>
        <v>金</v>
      </c>
      <c r="O21" s="27">
        <f t="shared" si="0"/>
        <v>0</v>
      </c>
      <c r="P21" s="15">
        <f t="shared" si="0"/>
        <v>0</v>
      </c>
      <c r="Q21" s="29"/>
      <c r="R21" s="380"/>
      <c r="S21" s="381"/>
      <c r="T21" s="28"/>
      <c r="U21" s="29"/>
    </row>
    <row r="22" spans="1:21" ht="46.5" customHeight="1" x14ac:dyDescent="0.2">
      <c r="A22">
        <v>220</v>
      </c>
      <c r="C22" s="12">
        <v>42954</v>
      </c>
      <c r="D22" s="13" t="str">
        <f>INDEX(ｶﾚﾝﾀﾞｰ!$C$5:$QQ$44,VLOOKUP(初期入力!$D$4,初期入力!$I$3:$K$24,3,0),A22)</f>
        <v>土</v>
      </c>
      <c r="E22" s="89"/>
      <c r="F22" s="28"/>
      <c r="G22" s="13"/>
      <c r="H22" s="308"/>
      <c r="I22" s="309"/>
      <c r="J22" s="15"/>
      <c r="K22" s="13"/>
      <c r="L22" s="45"/>
      <c r="M22" s="12">
        <f t="shared" si="0"/>
        <v>42954</v>
      </c>
      <c r="N22" s="13" t="str">
        <f t="shared" si="0"/>
        <v>土</v>
      </c>
      <c r="O22" s="27">
        <f t="shared" si="0"/>
        <v>0</v>
      </c>
      <c r="P22" s="15">
        <f t="shared" si="0"/>
        <v>0</v>
      </c>
      <c r="Q22" s="29"/>
      <c r="R22" s="380"/>
      <c r="S22" s="381"/>
      <c r="T22" s="28"/>
      <c r="U22" s="29"/>
    </row>
    <row r="23" spans="1:21" ht="46.5" customHeight="1" x14ac:dyDescent="0.2">
      <c r="A23">
        <v>221</v>
      </c>
      <c r="C23" s="12">
        <v>42955</v>
      </c>
      <c r="D23" s="13" t="str">
        <f>INDEX(ｶﾚﾝﾀﾞｰ!$C$5:$QQ$44,VLOOKUP(初期入力!$D$4,初期入力!$I$3:$K$24,3,0),A23)</f>
        <v>日</v>
      </c>
      <c r="E23" s="89"/>
      <c r="F23" s="28"/>
      <c r="G23" s="13"/>
      <c r="H23" s="308"/>
      <c r="I23" s="309"/>
      <c r="J23" s="15"/>
      <c r="K23" s="13"/>
      <c r="L23" s="45"/>
      <c r="M23" s="12">
        <f t="shared" si="0"/>
        <v>42955</v>
      </c>
      <c r="N23" s="13" t="str">
        <f t="shared" si="0"/>
        <v>日</v>
      </c>
      <c r="O23" s="27">
        <f t="shared" si="0"/>
        <v>0</v>
      </c>
      <c r="P23" s="15">
        <f t="shared" si="0"/>
        <v>0</v>
      </c>
      <c r="Q23" s="29"/>
      <c r="R23" s="380"/>
      <c r="S23" s="381"/>
      <c r="T23" s="28"/>
      <c r="U23" s="29"/>
    </row>
    <row r="24" spans="1:21" ht="46.5" customHeight="1" x14ac:dyDescent="0.2">
      <c r="A24">
        <v>222</v>
      </c>
      <c r="C24" s="12">
        <v>42956</v>
      </c>
      <c r="D24" s="13" t="str">
        <f>INDEX(ｶﾚﾝﾀﾞｰ!$C$5:$QQ$44,VLOOKUP(初期入力!$D$4,初期入力!$I$3:$K$24,3,0),A24)</f>
        <v>月</v>
      </c>
      <c r="E24" s="89"/>
      <c r="F24" s="28"/>
      <c r="G24" s="13"/>
      <c r="H24" s="308"/>
      <c r="I24" s="309"/>
      <c r="J24" s="15"/>
      <c r="K24" s="13"/>
      <c r="L24" s="45"/>
      <c r="M24" s="12">
        <f t="shared" si="0"/>
        <v>42956</v>
      </c>
      <c r="N24" s="13" t="str">
        <f t="shared" si="0"/>
        <v>月</v>
      </c>
      <c r="O24" s="27">
        <f t="shared" si="0"/>
        <v>0</v>
      </c>
      <c r="P24" s="15">
        <f t="shared" si="0"/>
        <v>0</v>
      </c>
      <c r="Q24" s="29"/>
      <c r="R24" s="380"/>
      <c r="S24" s="381"/>
      <c r="T24" s="28"/>
      <c r="U24" s="29"/>
    </row>
    <row r="25" spans="1:21" ht="46.5" customHeight="1" x14ac:dyDescent="0.2">
      <c r="A25">
        <v>223</v>
      </c>
      <c r="C25" s="12">
        <v>42957</v>
      </c>
      <c r="D25" s="13" t="str">
        <f>INDEX(ｶﾚﾝﾀﾞｰ!$C$5:$QQ$44,VLOOKUP(初期入力!$D$4,初期入力!$I$3:$K$24,3,0),A25)</f>
        <v>火</v>
      </c>
      <c r="E25" s="89"/>
      <c r="F25" s="28"/>
      <c r="G25" s="13"/>
      <c r="H25" s="308"/>
      <c r="I25" s="309"/>
      <c r="J25" s="15"/>
      <c r="K25" s="13"/>
      <c r="L25" s="45"/>
      <c r="M25" s="12">
        <f t="shared" si="0"/>
        <v>42957</v>
      </c>
      <c r="N25" s="13" t="str">
        <f t="shared" si="0"/>
        <v>火</v>
      </c>
      <c r="O25" s="27">
        <f t="shared" si="0"/>
        <v>0</v>
      </c>
      <c r="P25" s="15">
        <f t="shared" si="0"/>
        <v>0</v>
      </c>
      <c r="Q25" s="29"/>
      <c r="R25" s="380"/>
      <c r="S25" s="381"/>
      <c r="T25" s="28"/>
      <c r="U25" s="29"/>
    </row>
    <row r="26" spans="1:21" ht="46.5" customHeight="1" x14ac:dyDescent="0.2">
      <c r="C26" s="11"/>
      <c r="D26" s="13"/>
      <c r="E26" s="89"/>
      <c r="F26" s="28"/>
      <c r="G26" s="13"/>
      <c r="H26" s="308"/>
      <c r="I26" s="309"/>
      <c r="J26" s="15"/>
      <c r="K26" s="13"/>
      <c r="L26" s="45"/>
      <c r="M26" s="12">
        <f t="shared" si="0"/>
        <v>0</v>
      </c>
      <c r="N26" s="13">
        <f t="shared" si="0"/>
        <v>0</v>
      </c>
      <c r="O26" s="27">
        <f t="shared" si="0"/>
        <v>0</v>
      </c>
      <c r="P26" s="15">
        <f t="shared" si="0"/>
        <v>0</v>
      </c>
      <c r="Q26" s="29"/>
      <c r="R26" s="380"/>
      <c r="S26" s="381"/>
      <c r="T26" s="28"/>
      <c r="U26" s="29"/>
    </row>
    <row r="27" spans="1:21" ht="25.5" customHeight="1" x14ac:dyDescent="0.2">
      <c r="C27" s="140" t="s">
        <v>131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 t="s">
        <v>131</v>
      </c>
      <c r="N27" s="140"/>
      <c r="O27" s="140"/>
      <c r="P27" s="140"/>
      <c r="Q27" s="140"/>
      <c r="R27" s="140"/>
      <c r="S27" s="140"/>
      <c r="T27" s="140"/>
      <c r="U27" s="140"/>
    </row>
    <row r="28" spans="1:21" ht="13.25" x14ac:dyDescent="0.2">
      <c r="C28" s="14"/>
      <c r="M28" s="14"/>
    </row>
    <row r="29" spans="1:21" ht="14" x14ac:dyDescent="0.2">
      <c r="C29" s="9" t="s">
        <v>25</v>
      </c>
      <c r="M29" s="9" t="s">
        <v>25</v>
      </c>
    </row>
    <row r="30" spans="1:21" ht="22.5" customHeight="1" x14ac:dyDescent="0.2">
      <c r="C30" s="43"/>
      <c r="D30" s="34"/>
      <c r="E30" s="34"/>
      <c r="F30" s="34"/>
      <c r="G30" s="34"/>
      <c r="H30" s="34"/>
      <c r="I30" s="34"/>
      <c r="J30" s="34"/>
      <c r="K30" s="34"/>
      <c r="L30" s="46"/>
      <c r="M30" s="43"/>
      <c r="N30" s="34"/>
      <c r="O30" s="34"/>
      <c r="P30" s="34"/>
      <c r="Q30" s="34"/>
      <c r="R30" s="34"/>
      <c r="S30" s="34"/>
      <c r="T30" s="34"/>
      <c r="U30" s="34"/>
    </row>
    <row r="31" spans="1:21" ht="22.5" customHeight="1" x14ac:dyDescent="0.2">
      <c r="C31" s="44"/>
      <c r="D31" s="35"/>
      <c r="E31" s="35"/>
      <c r="F31" s="35"/>
      <c r="G31" s="35"/>
      <c r="H31" s="35"/>
      <c r="I31" s="35"/>
      <c r="J31" s="35"/>
      <c r="K31" s="35"/>
      <c r="L31" s="46"/>
      <c r="M31" s="44"/>
      <c r="N31" s="35"/>
      <c r="O31" s="35"/>
      <c r="P31" s="35"/>
      <c r="Q31" s="35"/>
      <c r="R31" s="35"/>
      <c r="S31" s="35"/>
      <c r="T31" s="35"/>
      <c r="U31" s="35"/>
    </row>
    <row r="32" spans="1:21" ht="22.5" customHeight="1" x14ac:dyDescent="0.2">
      <c r="C32" s="44"/>
      <c r="D32" s="35"/>
      <c r="E32" s="35"/>
      <c r="F32" s="35"/>
      <c r="G32" s="35"/>
      <c r="H32" s="35"/>
      <c r="I32" s="35"/>
      <c r="J32" s="35"/>
      <c r="K32" s="35"/>
      <c r="L32" s="46"/>
      <c r="M32" s="44"/>
      <c r="N32" s="35"/>
      <c r="O32" s="35"/>
      <c r="P32" s="35"/>
      <c r="Q32" s="35"/>
      <c r="R32" s="35"/>
      <c r="S32" s="35"/>
      <c r="T32" s="35"/>
      <c r="U32" s="35"/>
    </row>
    <row r="33" spans="1:21" ht="22.5" customHeight="1" x14ac:dyDescent="0.2">
      <c r="C33" s="44"/>
      <c r="D33" s="35"/>
      <c r="E33" s="35"/>
      <c r="F33" s="35"/>
      <c r="G33" s="35"/>
      <c r="H33" s="35"/>
      <c r="I33" s="35"/>
      <c r="J33" s="35"/>
      <c r="K33" s="35"/>
      <c r="L33" s="46"/>
      <c r="M33" s="44"/>
      <c r="N33" s="35"/>
      <c r="O33" s="35"/>
      <c r="P33" s="35"/>
      <c r="Q33" s="35"/>
      <c r="R33" s="35"/>
      <c r="S33" s="35"/>
      <c r="T33" s="35"/>
      <c r="U33" s="35"/>
    </row>
    <row r="34" spans="1:21" ht="11.25" customHeight="1" x14ac:dyDescent="0.2">
      <c r="C34" s="47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6"/>
      <c r="O34" s="46"/>
      <c r="P34" s="46"/>
      <c r="Q34" s="46"/>
      <c r="R34" s="46"/>
      <c r="S34" s="46"/>
      <c r="T34" s="46"/>
      <c r="U34" s="46"/>
    </row>
    <row r="35" spans="1:21" ht="11.25" customHeight="1" x14ac:dyDescent="0.2">
      <c r="C35" s="47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6"/>
      <c r="O35" s="46"/>
      <c r="P35" s="46"/>
      <c r="Q35" s="46"/>
      <c r="R35" s="46"/>
      <c r="S35" s="46"/>
      <c r="T35" s="46"/>
      <c r="U35" s="46"/>
    </row>
    <row r="36" spans="1:21" ht="46.5" customHeight="1" x14ac:dyDescent="0.2">
      <c r="A36">
        <v>224</v>
      </c>
      <c r="C36" s="12">
        <v>42958</v>
      </c>
      <c r="D36" s="13" t="str">
        <f>INDEX(ｶﾚﾝﾀﾞｰ!$C$5:$QQ$44,VLOOKUP(初期入力!$D$4,初期入力!$I$3:$K$24,3,0),A36)</f>
        <v>水</v>
      </c>
      <c r="E36" s="89"/>
      <c r="F36" s="28"/>
      <c r="G36" s="13"/>
      <c r="H36" s="308"/>
      <c r="I36" s="309"/>
      <c r="J36" s="15"/>
      <c r="K36" s="13"/>
      <c r="L36" s="45"/>
      <c r="M36" s="12">
        <f t="shared" ref="M36:O46" si="1">C36</f>
        <v>42958</v>
      </c>
      <c r="N36" s="13" t="str">
        <f t="shared" si="1"/>
        <v>水</v>
      </c>
      <c r="O36" s="27">
        <f>E36</f>
        <v>0</v>
      </c>
      <c r="P36" s="15">
        <f t="shared" ref="P36:P46" si="2">F36</f>
        <v>0</v>
      </c>
      <c r="Q36" s="29"/>
      <c r="R36" s="380"/>
      <c r="S36" s="381"/>
      <c r="T36" s="28"/>
      <c r="U36" s="29"/>
    </row>
    <row r="37" spans="1:21" ht="46.5" customHeight="1" x14ac:dyDescent="0.2">
      <c r="A37">
        <v>225</v>
      </c>
      <c r="C37" s="12">
        <v>42959</v>
      </c>
      <c r="D37" s="13" t="str">
        <f>INDEX(ｶﾚﾝﾀﾞｰ!$C$5:$QQ$44,VLOOKUP(初期入力!$D$4,初期入力!$I$3:$K$24,3,0),A37)</f>
        <v>木</v>
      </c>
      <c r="E37" s="89"/>
      <c r="F37" s="28"/>
      <c r="G37" s="13"/>
      <c r="H37" s="308"/>
      <c r="I37" s="309"/>
      <c r="J37" s="15"/>
      <c r="K37" s="13"/>
      <c r="L37" s="45"/>
      <c r="M37" s="12">
        <f t="shared" si="1"/>
        <v>42959</v>
      </c>
      <c r="N37" s="13" t="str">
        <f t="shared" si="1"/>
        <v>木</v>
      </c>
      <c r="O37" s="27">
        <f t="shared" si="1"/>
        <v>0</v>
      </c>
      <c r="P37" s="15">
        <f t="shared" si="2"/>
        <v>0</v>
      </c>
      <c r="Q37" s="29"/>
      <c r="R37" s="380"/>
      <c r="S37" s="381"/>
      <c r="T37" s="28"/>
      <c r="U37" s="29"/>
    </row>
    <row r="38" spans="1:21" ht="46.5" customHeight="1" x14ac:dyDescent="0.2">
      <c r="A38">
        <v>226</v>
      </c>
      <c r="C38" s="12">
        <v>42960</v>
      </c>
      <c r="D38" s="13" t="str">
        <f>INDEX(ｶﾚﾝﾀﾞｰ!$C$5:$QQ$44,VLOOKUP(初期入力!$D$4,初期入力!$I$3:$K$24,3,0),A38)</f>
        <v>金</v>
      </c>
      <c r="E38" s="89"/>
      <c r="F38" s="28"/>
      <c r="G38" s="11"/>
      <c r="H38" s="308"/>
      <c r="I38" s="309"/>
      <c r="J38" s="15"/>
      <c r="K38" s="13"/>
      <c r="L38" s="45"/>
      <c r="M38" s="12">
        <f t="shared" si="1"/>
        <v>42960</v>
      </c>
      <c r="N38" s="13" t="str">
        <f t="shared" si="1"/>
        <v>金</v>
      </c>
      <c r="O38" s="27">
        <f t="shared" si="1"/>
        <v>0</v>
      </c>
      <c r="P38" s="15">
        <f t="shared" si="2"/>
        <v>0</v>
      </c>
      <c r="Q38" s="29"/>
      <c r="R38" s="380"/>
      <c r="S38" s="381"/>
      <c r="T38" s="28"/>
      <c r="U38" s="29"/>
    </row>
    <row r="39" spans="1:21" ht="46.5" customHeight="1" x14ac:dyDescent="0.2">
      <c r="A39">
        <v>227</v>
      </c>
      <c r="C39" s="12">
        <v>42961</v>
      </c>
      <c r="D39" s="13" t="str">
        <f>INDEX(ｶﾚﾝﾀﾞｰ!$C$5:$QQ$44,VLOOKUP(初期入力!$D$4,初期入力!$I$3:$K$24,3,0),A39)</f>
        <v>土</v>
      </c>
      <c r="E39" s="89"/>
      <c r="F39" s="28"/>
      <c r="G39" s="11"/>
      <c r="H39" s="308"/>
      <c r="I39" s="309"/>
      <c r="J39" s="15"/>
      <c r="K39" s="13"/>
      <c r="L39" s="45"/>
      <c r="M39" s="12">
        <f t="shared" si="1"/>
        <v>42961</v>
      </c>
      <c r="N39" s="13" t="str">
        <f t="shared" si="1"/>
        <v>土</v>
      </c>
      <c r="O39" s="27">
        <f t="shared" si="1"/>
        <v>0</v>
      </c>
      <c r="P39" s="15">
        <f t="shared" si="2"/>
        <v>0</v>
      </c>
      <c r="Q39" s="29"/>
      <c r="R39" s="380"/>
      <c r="S39" s="381"/>
      <c r="T39" s="28"/>
      <c r="U39" s="29"/>
    </row>
    <row r="40" spans="1:21" ht="46.5" customHeight="1" x14ac:dyDescent="0.2">
      <c r="A40">
        <v>228</v>
      </c>
      <c r="C40" s="12">
        <v>42962</v>
      </c>
      <c r="D40" s="13" t="str">
        <f>INDEX(ｶﾚﾝﾀﾞｰ!$C$5:$QQ$44,VLOOKUP(初期入力!$D$4,初期入力!$I$3:$K$24,3,0),A40)</f>
        <v>日</v>
      </c>
      <c r="E40" s="89"/>
      <c r="F40" s="28"/>
      <c r="G40" s="13"/>
      <c r="H40" s="308"/>
      <c r="I40" s="309"/>
      <c r="J40" s="15"/>
      <c r="K40" s="13"/>
      <c r="L40" s="45"/>
      <c r="M40" s="12">
        <f t="shared" si="1"/>
        <v>42962</v>
      </c>
      <c r="N40" s="13" t="str">
        <f t="shared" si="1"/>
        <v>日</v>
      </c>
      <c r="O40" s="27">
        <f t="shared" si="1"/>
        <v>0</v>
      </c>
      <c r="P40" s="15">
        <f t="shared" si="2"/>
        <v>0</v>
      </c>
      <c r="Q40" s="29"/>
      <c r="R40" s="380"/>
      <c r="S40" s="381"/>
      <c r="T40" s="28"/>
      <c r="U40" s="29"/>
    </row>
    <row r="41" spans="1:21" ht="46.5" customHeight="1" x14ac:dyDescent="0.2">
      <c r="A41">
        <v>229</v>
      </c>
      <c r="C41" s="12">
        <v>42963</v>
      </c>
      <c r="D41" s="13" t="str">
        <f>INDEX(ｶﾚﾝﾀﾞｰ!$C$5:$QQ$44,VLOOKUP(初期入力!$D$4,初期入力!$I$3:$K$24,3,0),A41)</f>
        <v>月</v>
      </c>
      <c r="E41" s="89"/>
      <c r="F41" s="28"/>
      <c r="G41" s="13"/>
      <c r="H41" s="308"/>
      <c r="I41" s="309"/>
      <c r="J41" s="15"/>
      <c r="K41" s="13"/>
      <c r="L41" s="45"/>
      <c r="M41" s="12">
        <f t="shared" si="1"/>
        <v>42963</v>
      </c>
      <c r="N41" s="13" t="str">
        <f t="shared" si="1"/>
        <v>月</v>
      </c>
      <c r="O41" s="27">
        <f t="shared" si="1"/>
        <v>0</v>
      </c>
      <c r="P41" s="15">
        <f t="shared" si="2"/>
        <v>0</v>
      </c>
      <c r="Q41" s="29"/>
      <c r="R41" s="380"/>
      <c r="S41" s="381"/>
      <c r="T41" s="28"/>
      <c r="U41" s="29"/>
    </row>
    <row r="42" spans="1:21" ht="46.5" customHeight="1" x14ac:dyDescent="0.2">
      <c r="A42">
        <v>230</v>
      </c>
      <c r="C42" s="12">
        <v>42964</v>
      </c>
      <c r="D42" s="13" t="str">
        <f>INDEX(ｶﾚﾝﾀﾞｰ!$C$5:$QQ$44,VLOOKUP(初期入力!$D$4,初期入力!$I$3:$K$24,3,0),A42)</f>
        <v>火</v>
      </c>
      <c r="E42" s="89"/>
      <c r="F42" s="28"/>
      <c r="G42" s="13"/>
      <c r="H42" s="308"/>
      <c r="I42" s="309"/>
      <c r="J42" s="15"/>
      <c r="K42" s="13"/>
      <c r="L42" s="45"/>
      <c r="M42" s="12">
        <f t="shared" si="1"/>
        <v>42964</v>
      </c>
      <c r="N42" s="13" t="str">
        <f t="shared" si="1"/>
        <v>火</v>
      </c>
      <c r="O42" s="27">
        <f t="shared" si="1"/>
        <v>0</v>
      </c>
      <c r="P42" s="15">
        <f t="shared" si="2"/>
        <v>0</v>
      </c>
      <c r="Q42" s="29"/>
      <c r="R42" s="380"/>
      <c r="S42" s="381"/>
      <c r="T42" s="28"/>
      <c r="U42" s="29"/>
    </row>
    <row r="43" spans="1:21" ht="46.5" customHeight="1" x14ac:dyDescent="0.2">
      <c r="A43">
        <v>231</v>
      </c>
      <c r="C43" s="12">
        <v>42965</v>
      </c>
      <c r="D43" s="13" t="str">
        <f>INDEX(ｶﾚﾝﾀﾞｰ!$C$5:$QQ$44,VLOOKUP(初期入力!$D$4,初期入力!$I$3:$K$24,3,0),A43)</f>
        <v>水</v>
      </c>
      <c r="E43" s="89"/>
      <c r="F43" s="28"/>
      <c r="G43" s="13"/>
      <c r="H43" s="308"/>
      <c r="I43" s="309"/>
      <c r="J43" s="15"/>
      <c r="K43" s="13"/>
      <c r="L43" s="45"/>
      <c r="M43" s="12">
        <f t="shared" si="1"/>
        <v>42965</v>
      </c>
      <c r="N43" s="13" t="str">
        <f t="shared" si="1"/>
        <v>水</v>
      </c>
      <c r="O43" s="27">
        <f t="shared" si="1"/>
        <v>0</v>
      </c>
      <c r="P43" s="15">
        <f t="shared" si="2"/>
        <v>0</v>
      </c>
      <c r="Q43" s="29"/>
      <c r="R43" s="380"/>
      <c r="S43" s="381"/>
      <c r="T43" s="28"/>
      <c r="U43" s="29"/>
    </row>
    <row r="44" spans="1:21" ht="46.5" customHeight="1" x14ac:dyDescent="0.2">
      <c r="A44">
        <v>232</v>
      </c>
      <c r="C44" s="12">
        <v>42966</v>
      </c>
      <c r="D44" s="13" t="str">
        <f>INDEX(ｶﾚﾝﾀﾞｰ!$C$5:$QQ$44,VLOOKUP(初期入力!$D$4,初期入力!$I$3:$K$24,3,0),A44)</f>
        <v>木</v>
      </c>
      <c r="E44" s="89"/>
      <c r="F44" s="28"/>
      <c r="G44" s="13"/>
      <c r="H44" s="308"/>
      <c r="I44" s="309"/>
      <c r="J44" s="15"/>
      <c r="K44" s="13"/>
      <c r="L44" s="45"/>
      <c r="M44" s="12">
        <f t="shared" si="1"/>
        <v>42966</v>
      </c>
      <c r="N44" s="13" t="str">
        <f t="shared" si="1"/>
        <v>木</v>
      </c>
      <c r="O44" s="27">
        <f t="shared" si="1"/>
        <v>0</v>
      </c>
      <c r="P44" s="15">
        <f t="shared" si="2"/>
        <v>0</v>
      </c>
      <c r="Q44" s="29"/>
      <c r="R44" s="380"/>
      <c r="S44" s="381"/>
      <c r="T44" s="28"/>
      <c r="U44" s="29"/>
    </row>
    <row r="45" spans="1:21" ht="46.5" customHeight="1" x14ac:dyDescent="0.2">
      <c r="A45">
        <v>233</v>
      </c>
      <c r="C45" s="12">
        <v>42967</v>
      </c>
      <c r="D45" s="13" t="str">
        <f>INDEX(ｶﾚﾝﾀﾞｰ!$C$5:$QQ$44,VLOOKUP(初期入力!$D$4,初期入力!$I$3:$K$24,3,0),A45)</f>
        <v>金</v>
      </c>
      <c r="E45" s="89"/>
      <c r="F45" s="28"/>
      <c r="G45" s="13"/>
      <c r="H45" s="308"/>
      <c r="I45" s="309"/>
      <c r="J45" s="15"/>
      <c r="K45" s="13"/>
      <c r="L45" s="45"/>
      <c r="M45" s="12">
        <f t="shared" si="1"/>
        <v>42967</v>
      </c>
      <c r="N45" s="13" t="str">
        <f t="shared" si="1"/>
        <v>金</v>
      </c>
      <c r="O45" s="27">
        <f t="shared" si="1"/>
        <v>0</v>
      </c>
      <c r="P45" s="15">
        <f t="shared" si="2"/>
        <v>0</v>
      </c>
      <c r="Q45" s="29"/>
      <c r="R45" s="380"/>
      <c r="S45" s="381"/>
      <c r="T45" s="28"/>
      <c r="U45" s="29"/>
    </row>
    <row r="46" spans="1:21" ht="46.5" customHeight="1" x14ac:dyDescent="0.2">
      <c r="C46" s="11"/>
      <c r="D46" s="13"/>
      <c r="E46" s="89"/>
      <c r="F46" s="28"/>
      <c r="G46" s="13"/>
      <c r="H46" s="308"/>
      <c r="I46" s="309"/>
      <c r="J46" s="15"/>
      <c r="K46" s="13"/>
      <c r="L46" s="45"/>
      <c r="M46" s="12">
        <f t="shared" si="1"/>
        <v>0</v>
      </c>
      <c r="N46" s="13">
        <f t="shared" si="1"/>
        <v>0</v>
      </c>
      <c r="O46" s="27">
        <f t="shared" si="1"/>
        <v>0</v>
      </c>
      <c r="P46" s="15">
        <f t="shared" si="2"/>
        <v>0</v>
      </c>
      <c r="Q46" s="29"/>
      <c r="R46" s="380"/>
      <c r="S46" s="381"/>
      <c r="T46" s="28"/>
      <c r="U46" s="29"/>
    </row>
    <row r="47" spans="1:21" ht="25.5" customHeight="1" x14ac:dyDescent="0.2">
      <c r="C47" s="140" t="s">
        <v>131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 t="s">
        <v>131</v>
      </c>
      <c r="N47" s="140"/>
      <c r="O47" s="140"/>
      <c r="P47" s="140"/>
      <c r="Q47" s="140"/>
      <c r="R47" s="140"/>
      <c r="S47" s="140"/>
      <c r="T47" s="140"/>
      <c r="U47" s="140"/>
    </row>
    <row r="48" spans="1:21" ht="13.25" x14ac:dyDescent="0.2">
      <c r="C48" s="14"/>
      <c r="M48" s="14"/>
    </row>
    <row r="49" spans="1:21" ht="14" x14ac:dyDescent="0.2">
      <c r="C49" s="9" t="s">
        <v>25</v>
      </c>
      <c r="M49" s="9" t="s">
        <v>25</v>
      </c>
    </row>
    <row r="50" spans="1:21" ht="22.5" customHeight="1" x14ac:dyDescent="0.2">
      <c r="C50" s="43"/>
      <c r="D50" s="34"/>
      <c r="E50" s="34"/>
      <c r="F50" s="34"/>
      <c r="G50" s="34"/>
      <c r="H50" s="34"/>
      <c r="I50" s="34"/>
      <c r="J50" s="34"/>
      <c r="K50" s="34"/>
      <c r="L50" s="46"/>
      <c r="M50" s="43"/>
      <c r="N50" s="34"/>
      <c r="O50" s="34"/>
      <c r="P50" s="34"/>
      <c r="Q50" s="34"/>
      <c r="R50" s="34"/>
      <c r="S50" s="34"/>
      <c r="T50" s="34"/>
      <c r="U50" s="34"/>
    </row>
    <row r="51" spans="1:21" ht="22.5" customHeight="1" x14ac:dyDescent="0.2">
      <c r="C51" s="44"/>
      <c r="D51" s="35"/>
      <c r="E51" s="35"/>
      <c r="F51" s="35"/>
      <c r="G51" s="35"/>
      <c r="H51" s="35"/>
      <c r="I51" s="35"/>
      <c r="J51" s="35"/>
      <c r="K51" s="35"/>
      <c r="L51" s="46"/>
      <c r="M51" s="44"/>
      <c r="N51" s="35"/>
      <c r="O51" s="35"/>
      <c r="P51" s="35"/>
      <c r="Q51" s="35"/>
      <c r="R51" s="35"/>
      <c r="S51" s="35"/>
      <c r="T51" s="35"/>
      <c r="U51" s="35"/>
    </row>
    <row r="52" spans="1:21" ht="22.5" customHeight="1" x14ac:dyDescent="0.2">
      <c r="C52" s="44"/>
      <c r="D52" s="35"/>
      <c r="E52" s="35"/>
      <c r="F52" s="35"/>
      <c r="G52" s="35"/>
      <c r="H52" s="35"/>
      <c r="I52" s="35"/>
      <c r="J52" s="35"/>
      <c r="K52" s="35"/>
      <c r="L52" s="46"/>
      <c r="M52" s="44"/>
      <c r="N52" s="35"/>
      <c r="O52" s="35"/>
      <c r="P52" s="35"/>
      <c r="Q52" s="35"/>
      <c r="R52" s="35"/>
      <c r="S52" s="35"/>
      <c r="T52" s="35"/>
      <c r="U52" s="35"/>
    </row>
    <row r="53" spans="1:21" ht="22.5" customHeight="1" x14ac:dyDescent="0.2">
      <c r="C53" s="44"/>
      <c r="D53" s="35"/>
      <c r="E53" s="35"/>
      <c r="F53" s="35"/>
      <c r="G53" s="35"/>
      <c r="H53" s="35"/>
      <c r="I53" s="35"/>
      <c r="J53" s="35"/>
      <c r="K53" s="35"/>
      <c r="L53" s="46"/>
      <c r="M53" s="44"/>
      <c r="N53" s="35"/>
      <c r="O53" s="35"/>
      <c r="P53" s="35"/>
      <c r="Q53" s="35"/>
      <c r="R53" s="35"/>
      <c r="S53" s="35"/>
      <c r="T53" s="35"/>
      <c r="U53" s="35"/>
    </row>
    <row r="54" spans="1:21" ht="11.25" customHeight="1" x14ac:dyDescent="0.2"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7"/>
      <c r="N54" s="46"/>
      <c r="O54" s="46"/>
      <c r="P54" s="46"/>
      <c r="Q54" s="46"/>
      <c r="R54" s="46"/>
      <c r="S54" s="46"/>
      <c r="T54" s="46"/>
      <c r="U54" s="46"/>
    </row>
    <row r="55" spans="1:21" ht="11.25" customHeight="1" x14ac:dyDescent="0.2">
      <c r="C55" s="47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6"/>
      <c r="O55" s="46"/>
      <c r="P55" s="46"/>
      <c r="Q55" s="46"/>
      <c r="R55" s="46"/>
      <c r="S55" s="46"/>
      <c r="T55" s="46"/>
      <c r="U55" s="46"/>
    </row>
    <row r="56" spans="1:21" ht="46.5" customHeight="1" x14ac:dyDescent="0.2">
      <c r="A56">
        <v>234</v>
      </c>
      <c r="C56" s="12">
        <v>42968</v>
      </c>
      <c r="D56" s="13" t="str">
        <f>INDEX(ｶﾚﾝﾀﾞｰ!$C$5:$QQ$44,VLOOKUP(初期入力!$D$4,初期入力!$I$3:$K$24,3,0),A56)</f>
        <v>土</v>
      </c>
      <c r="E56" s="89"/>
      <c r="F56" s="28"/>
      <c r="G56" s="13"/>
      <c r="H56" s="308"/>
      <c r="I56" s="309"/>
      <c r="J56" s="15"/>
      <c r="K56" s="13"/>
      <c r="L56" s="45"/>
      <c r="M56" s="12">
        <f t="shared" ref="M56:O66" si="3">C56</f>
        <v>42968</v>
      </c>
      <c r="N56" s="13" t="str">
        <f t="shared" si="3"/>
        <v>土</v>
      </c>
      <c r="O56" s="27">
        <f>E56</f>
        <v>0</v>
      </c>
      <c r="P56" s="15">
        <f t="shared" ref="P56:P66" si="4">F56</f>
        <v>0</v>
      </c>
      <c r="Q56" s="29"/>
      <c r="R56" s="380"/>
      <c r="S56" s="381"/>
      <c r="T56" s="28"/>
      <c r="U56" s="29"/>
    </row>
    <row r="57" spans="1:21" ht="46.5" customHeight="1" x14ac:dyDescent="0.2">
      <c r="A57">
        <v>235</v>
      </c>
      <c r="C57" s="12">
        <v>42969</v>
      </c>
      <c r="D57" s="13" t="str">
        <f>INDEX(ｶﾚﾝﾀﾞｰ!$C$5:$QQ$44,VLOOKUP(初期入力!$D$4,初期入力!$I$3:$K$24,3,0),A57)</f>
        <v>日</v>
      </c>
      <c r="E57" s="89"/>
      <c r="F57" s="28"/>
      <c r="G57" s="13"/>
      <c r="H57" s="308"/>
      <c r="I57" s="309"/>
      <c r="J57" s="15"/>
      <c r="K57" s="13"/>
      <c r="L57" s="45"/>
      <c r="M57" s="12">
        <f t="shared" si="3"/>
        <v>42969</v>
      </c>
      <c r="N57" s="13" t="str">
        <f t="shared" si="3"/>
        <v>日</v>
      </c>
      <c r="O57" s="27">
        <f t="shared" si="3"/>
        <v>0</v>
      </c>
      <c r="P57" s="15">
        <f t="shared" si="4"/>
        <v>0</v>
      </c>
      <c r="Q57" s="29"/>
      <c r="R57" s="380"/>
      <c r="S57" s="381"/>
      <c r="T57" s="28"/>
      <c r="U57" s="29"/>
    </row>
    <row r="58" spans="1:21" ht="46.5" customHeight="1" x14ac:dyDescent="0.2">
      <c r="A58">
        <v>236</v>
      </c>
      <c r="C58" s="12">
        <v>42970</v>
      </c>
      <c r="D58" s="13" t="str">
        <f>INDEX(ｶﾚﾝﾀﾞｰ!$C$5:$QQ$44,VLOOKUP(初期入力!$D$4,初期入力!$I$3:$K$24,3,0),A58)</f>
        <v>月</v>
      </c>
      <c r="E58" s="89"/>
      <c r="F58" s="28"/>
      <c r="G58" s="11"/>
      <c r="H58" s="308"/>
      <c r="I58" s="309"/>
      <c r="J58" s="15"/>
      <c r="K58" s="13"/>
      <c r="L58" s="45"/>
      <c r="M58" s="12">
        <f t="shared" si="3"/>
        <v>42970</v>
      </c>
      <c r="N58" s="13" t="str">
        <f t="shared" si="3"/>
        <v>月</v>
      </c>
      <c r="O58" s="27">
        <f t="shared" si="3"/>
        <v>0</v>
      </c>
      <c r="P58" s="15">
        <f t="shared" si="4"/>
        <v>0</v>
      </c>
      <c r="Q58" s="29"/>
      <c r="R58" s="380"/>
      <c r="S58" s="381"/>
      <c r="T58" s="28"/>
      <c r="U58" s="29"/>
    </row>
    <row r="59" spans="1:21" ht="46.5" customHeight="1" x14ac:dyDescent="0.2">
      <c r="A59">
        <v>237</v>
      </c>
      <c r="C59" s="12">
        <v>42971</v>
      </c>
      <c r="D59" s="13" t="str">
        <f>INDEX(ｶﾚﾝﾀﾞｰ!$C$5:$QQ$44,VLOOKUP(初期入力!$D$4,初期入力!$I$3:$K$24,3,0),A59)</f>
        <v>火</v>
      </c>
      <c r="E59" s="89"/>
      <c r="F59" s="28"/>
      <c r="G59" s="11"/>
      <c r="H59" s="308"/>
      <c r="I59" s="309"/>
      <c r="J59" s="15"/>
      <c r="K59" s="13"/>
      <c r="L59" s="45"/>
      <c r="M59" s="12">
        <f t="shared" si="3"/>
        <v>42971</v>
      </c>
      <c r="N59" s="13" t="str">
        <f t="shared" si="3"/>
        <v>火</v>
      </c>
      <c r="O59" s="27">
        <f t="shared" si="3"/>
        <v>0</v>
      </c>
      <c r="P59" s="15">
        <f t="shared" si="4"/>
        <v>0</v>
      </c>
      <c r="Q59" s="29"/>
      <c r="R59" s="380"/>
      <c r="S59" s="381"/>
      <c r="T59" s="28"/>
      <c r="U59" s="29"/>
    </row>
    <row r="60" spans="1:21" ht="46.5" customHeight="1" x14ac:dyDescent="0.2">
      <c r="A60">
        <v>238</v>
      </c>
      <c r="C60" s="12">
        <v>42972</v>
      </c>
      <c r="D60" s="13" t="str">
        <f>INDEX(ｶﾚﾝﾀﾞｰ!$C$5:$QQ$44,VLOOKUP(初期入力!$D$4,初期入力!$I$3:$K$24,3,0),A60)</f>
        <v>水</v>
      </c>
      <c r="E60" s="89"/>
      <c r="F60" s="28"/>
      <c r="G60" s="13"/>
      <c r="H60" s="308"/>
      <c r="I60" s="309"/>
      <c r="J60" s="15"/>
      <c r="K60" s="13"/>
      <c r="L60" s="45"/>
      <c r="M60" s="12">
        <f t="shared" si="3"/>
        <v>42972</v>
      </c>
      <c r="N60" s="13" t="str">
        <f t="shared" si="3"/>
        <v>水</v>
      </c>
      <c r="O60" s="27">
        <f t="shared" si="3"/>
        <v>0</v>
      </c>
      <c r="P60" s="15">
        <f t="shared" si="4"/>
        <v>0</v>
      </c>
      <c r="Q60" s="29"/>
      <c r="R60" s="380"/>
      <c r="S60" s="381"/>
      <c r="T60" s="28"/>
      <c r="U60" s="29"/>
    </row>
    <row r="61" spans="1:21" ht="46.5" customHeight="1" x14ac:dyDescent="0.2">
      <c r="A61">
        <v>239</v>
      </c>
      <c r="C61" s="12">
        <v>42973</v>
      </c>
      <c r="D61" s="13" t="str">
        <f>INDEX(ｶﾚﾝﾀﾞｰ!$C$5:$QQ$44,VLOOKUP(初期入力!$D$4,初期入力!$I$3:$K$24,3,0),A61)</f>
        <v>木</v>
      </c>
      <c r="E61" s="89"/>
      <c r="F61" s="28"/>
      <c r="G61" s="13"/>
      <c r="H61" s="308"/>
      <c r="I61" s="309"/>
      <c r="J61" s="15"/>
      <c r="K61" s="13"/>
      <c r="L61" s="45"/>
      <c r="M61" s="12">
        <f t="shared" si="3"/>
        <v>42973</v>
      </c>
      <c r="N61" s="13" t="str">
        <f t="shared" si="3"/>
        <v>木</v>
      </c>
      <c r="O61" s="27">
        <f t="shared" si="3"/>
        <v>0</v>
      </c>
      <c r="P61" s="15">
        <f t="shared" si="4"/>
        <v>0</v>
      </c>
      <c r="Q61" s="29"/>
      <c r="R61" s="380"/>
      <c r="S61" s="381"/>
      <c r="T61" s="28"/>
      <c r="U61" s="29"/>
    </row>
    <row r="62" spans="1:21" ht="46.5" customHeight="1" x14ac:dyDescent="0.2">
      <c r="A62">
        <v>240</v>
      </c>
      <c r="C62" s="12">
        <v>42974</v>
      </c>
      <c r="D62" s="13" t="str">
        <f>INDEX(ｶﾚﾝﾀﾞｰ!$C$5:$QQ$44,VLOOKUP(初期入力!$D$4,初期入力!$I$3:$K$24,3,0),A62)</f>
        <v>金</v>
      </c>
      <c r="E62" s="89"/>
      <c r="F62" s="28"/>
      <c r="G62" s="13"/>
      <c r="H62" s="308"/>
      <c r="I62" s="309"/>
      <c r="J62" s="15"/>
      <c r="K62" s="13"/>
      <c r="L62" s="45"/>
      <c r="M62" s="12">
        <f t="shared" si="3"/>
        <v>42974</v>
      </c>
      <c r="N62" s="13" t="str">
        <f t="shared" si="3"/>
        <v>金</v>
      </c>
      <c r="O62" s="27">
        <f t="shared" si="3"/>
        <v>0</v>
      </c>
      <c r="P62" s="15">
        <f t="shared" si="4"/>
        <v>0</v>
      </c>
      <c r="Q62" s="29"/>
      <c r="R62" s="380"/>
      <c r="S62" s="381"/>
      <c r="T62" s="28"/>
      <c r="U62" s="29"/>
    </row>
    <row r="63" spans="1:21" ht="46.5" customHeight="1" x14ac:dyDescent="0.2">
      <c r="A63">
        <v>241</v>
      </c>
      <c r="C63" s="12">
        <v>42975</v>
      </c>
      <c r="D63" s="13" t="str">
        <f>INDEX(ｶﾚﾝﾀﾞｰ!$C$5:$QQ$44,VLOOKUP(初期入力!$D$4,初期入力!$I$3:$K$24,3,0),A63)</f>
        <v>土</v>
      </c>
      <c r="E63" s="89"/>
      <c r="F63" s="28"/>
      <c r="G63" s="13"/>
      <c r="H63" s="308"/>
      <c r="I63" s="309"/>
      <c r="J63" s="15"/>
      <c r="K63" s="13"/>
      <c r="L63" s="45"/>
      <c r="M63" s="12">
        <f t="shared" si="3"/>
        <v>42975</v>
      </c>
      <c r="N63" s="13" t="str">
        <f t="shared" si="3"/>
        <v>土</v>
      </c>
      <c r="O63" s="27">
        <f t="shared" si="3"/>
        <v>0</v>
      </c>
      <c r="P63" s="15">
        <f t="shared" si="4"/>
        <v>0</v>
      </c>
      <c r="Q63" s="29"/>
      <c r="R63" s="380"/>
      <c r="S63" s="381"/>
      <c r="T63" s="28"/>
      <c r="U63" s="29"/>
    </row>
    <row r="64" spans="1:21" ht="46.5" customHeight="1" x14ac:dyDescent="0.2">
      <c r="A64">
        <v>242</v>
      </c>
      <c r="C64" s="12">
        <v>42976</v>
      </c>
      <c r="D64" s="13" t="str">
        <f>INDEX(ｶﾚﾝﾀﾞｰ!$C$5:$QQ$44,VLOOKUP(初期入力!$D$4,初期入力!$I$3:$K$24,3,0),A64)</f>
        <v>日</v>
      </c>
      <c r="E64" s="89"/>
      <c r="F64" s="28"/>
      <c r="G64" s="13"/>
      <c r="H64" s="308"/>
      <c r="I64" s="309"/>
      <c r="J64" s="15"/>
      <c r="K64" s="13"/>
      <c r="L64" s="45"/>
      <c r="M64" s="12">
        <f t="shared" si="3"/>
        <v>42976</v>
      </c>
      <c r="N64" s="13" t="str">
        <f t="shared" si="3"/>
        <v>日</v>
      </c>
      <c r="O64" s="27">
        <f t="shared" si="3"/>
        <v>0</v>
      </c>
      <c r="P64" s="15">
        <f t="shared" si="4"/>
        <v>0</v>
      </c>
      <c r="Q64" s="29"/>
      <c r="R64" s="380"/>
      <c r="S64" s="381"/>
      <c r="T64" s="28"/>
      <c r="U64" s="29"/>
    </row>
    <row r="65" spans="1:21" ht="46.5" customHeight="1" x14ac:dyDescent="0.2">
      <c r="A65">
        <v>243</v>
      </c>
      <c r="C65" s="12">
        <v>42977</v>
      </c>
      <c r="D65" s="13" t="str">
        <f>INDEX(ｶﾚﾝﾀﾞｰ!$C$5:$QQ$44,VLOOKUP(初期入力!$D$4,初期入力!$I$3:$K$24,3,0),A65)</f>
        <v>月</v>
      </c>
      <c r="E65" s="89"/>
      <c r="F65" s="28"/>
      <c r="G65" s="13"/>
      <c r="H65" s="308"/>
      <c r="I65" s="309"/>
      <c r="J65" s="15"/>
      <c r="K65" s="13"/>
      <c r="L65" s="45"/>
      <c r="M65" s="12">
        <f t="shared" si="3"/>
        <v>42977</v>
      </c>
      <c r="N65" s="13" t="str">
        <f t="shared" si="3"/>
        <v>月</v>
      </c>
      <c r="O65" s="27">
        <f t="shared" si="3"/>
        <v>0</v>
      </c>
      <c r="P65" s="15">
        <f t="shared" si="4"/>
        <v>0</v>
      </c>
      <c r="Q65" s="29"/>
      <c r="R65" s="380"/>
      <c r="S65" s="381"/>
      <c r="T65" s="28"/>
      <c r="U65" s="29"/>
    </row>
    <row r="66" spans="1:21" ht="46.5" customHeight="1" x14ac:dyDescent="0.2">
      <c r="A66">
        <v>244</v>
      </c>
      <c r="C66" s="12">
        <v>42978</v>
      </c>
      <c r="D66" s="13" t="str">
        <f>INDEX(ｶﾚﾝﾀﾞｰ!$C$5:$QQ$44,VLOOKUP(初期入力!$D$4,初期入力!$I$3:$K$24,3,0),A66)</f>
        <v>火</v>
      </c>
      <c r="E66" s="89"/>
      <c r="F66" s="28"/>
      <c r="G66" s="13"/>
      <c r="H66" s="308"/>
      <c r="I66" s="309"/>
      <c r="J66" s="15"/>
      <c r="K66" s="13"/>
      <c r="L66" s="45"/>
      <c r="M66" s="12">
        <f t="shared" si="3"/>
        <v>42978</v>
      </c>
      <c r="N66" s="13" t="str">
        <f t="shared" si="3"/>
        <v>火</v>
      </c>
      <c r="O66" s="27">
        <f t="shared" si="3"/>
        <v>0</v>
      </c>
      <c r="P66" s="15">
        <f t="shared" si="4"/>
        <v>0</v>
      </c>
      <c r="Q66" s="29"/>
      <c r="R66" s="380"/>
      <c r="S66" s="381"/>
      <c r="T66" s="28"/>
      <c r="U66" s="29"/>
    </row>
    <row r="67" spans="1:21" ht="25.5" customHeight="1" x14ac:dyDescent="0.2">
      <c r="C67" s="140" t="s">
        <v>131</v>
      </c>
      <c r="D67" s="140"/>
      <c r="E67" s="140"/>
      <c r="F67" s="140"/>
      <c r="G67" s="140"/>
      <c r="H67" s="140"/>
      <c r="I67" s="140"/>
      <c r="J67" s="140"/>
      <c r="K67" s="140"/>
      <c r="L67" s="140"/>
      <c r="M67" s="140" t="s">
        <v>131</v>
      </c>
      <c r="N67" s="140"/>
      <c r="O67" s="140"/>
      <c r="P67" s="140"/>
      <c r="Q67" s="140"/>
      <c r="R67" s="140"/>
      <c r="S67" s="140"/>
      <c r="T67" s="140"/>
      <c r="U67" s="140"/>
    </row>
    <row r="68" spans="1:21" x14ac:dyDescent="0.2">
      <c r="C68" s="14"/>
      <c r="M68" s="14"/>
    </row>
    <row r="69" spans="1:21" ht="14" x14ac:dyDescent="0.2">
      <c r="C69" s="9" t="s">
        <v>25</v>
      </c>
      <c r="M69" s="9" t="s">
        <v>25</v>
      </c>
    </row>
    <row r="70" spans="1:21" ht="22.5" customHeight="1" x14ac:dyDescent="0.2">
      <c r="C70" s="43"/>
      <c r="D70" s="34"/>
      <c r="E70" s="34"/>
      <c r="F70" s="34"/>
      <c r="G70" s="34"/>
      <c r="H70" s="34"/>
      <c r="I70" s="34"/>
      <c r="J70" s="34"/>
      <c r="K70" s="34"/>
      <c r="L70" s="46"/>
      <c r="M70" s="43"/>
      <c r="N70" s="34"/>
      <c r="O70" s="34"/>
      <c r="P70" s="34"/>
      <c r="Q70" s="34"/>
      <c r="R70" s="34"/>
      <c r="S70" s="34"/>
      <c r="T70" s="34"/>
      <c r="U70" s="34"/>
    </row>
    <row r="71" spans="1:21" ht="22.5" customHeight="1" x14ac:dyDescent="0.2">
      <c r="C71" s="44"/>
      <c r="D71" s="35"/>
      <c r="E71" s="35"/>
      <c r="F71" s="35"/>
      <c r="G71" s="35"/>
      <c r="H71" s="35"/>
      <c r="I71" s="35"/>
      <c r="J71" s="35"/>
      <c r="K71" s="35"/>
      <c r="L71" s="46"/>
      <c r="M71" s="44"/>
      <c r="N71" s="35"/>
      <c r="O71" s="35"/>
      <c r="P71" s="35"/>
      <c r="Q71" s="35"/>
      <c r="R71" s="35"/>
      <c r="S71" s="35"/>
      <c r="T71" s="35"/>
      <c r="U71" s="35"/>
    </row>
    <row r="72" spans="1:21" ht="22.5" customHeight="1" x14ac:dyDescent="0.2">
      <c r="C72" s="44"/>
      <c r="D72" s="35"/>
      <c r="E72" s="35"/>
      <c r="F72" s="35"/>
      <c r="G72" s="35"/>
      <c r="H72" s="35"/>
      <c r="I72" s="35"/>
      <c r="J72" s="35"/>
      <c r="K72" s="35"/>
      <c r="L72" s="46"/>
      <c r="M72" s="44"/>
      <c r="N72" s="35"/>
      <c r="O72" s="35"/>
      <c r="P72" s="35"/>
      <c r="Q72" s="35"/>
      <c r="R72" s="35"/>
      <c r="S72" s="35"/>
      <c r="T72" s="35"/>
      <c r="U72" s="35"/>
    </row>
    <row r="73" spans="1:21" ht="22.5" customHeight="1" x14ac:dyDescent="0.2">
      <c r="C73" s="44"/>
      <c r="D73" s="35"/>
      <c r="E73" s="35"/>
      <c r="F73" s="35"/>
      <c r="G73" s="35"/>
      <c r="H73" s="35"/>
      <c r="I73" s="35"/>
      <c r="J73" s="35"/>
      <c r="K73" s="35"/>
      <c r="L73" s="46"/>
      <c r="M73" s="44"/>
      <c r="N73" s="35"/>
      <c r="O73" s="35"/>
      <c r="P73" s="35"/>
      <c r="Q73" s="35"/>
      <c r="R73" s="35"/>
      <c r="S73" s="35"/>
      <c r="T73" s="35"/>
      <c r="U73" s="35"/>
    </row>
    <row r="74" spans="1:21" ht="11.25" customHeight="1" x14ac:dyDescent="0.2">
      <c r="C74" s="47"/>
      <c r="D74" s="46"/>
      <c r="E74" s="46"/>
      <c r="F74" s="46"/>
      <c r="G74" s="46"/>
      <c r="H74" s="46"/>
      <c r="I74" s="46"/>
      <c r="J74" s="46"/>
      <c r="K74" s="46"/>
      <c r="L74" s="46"/>
      <c r="M74" s="47"/>
      <c r="N74" s="46"/>
      <c r="O74" s="46"/>
      <c r="P74" s="46"/>
      <c r="Q74" s="46"/>
      <c r="R74" s="46"/>
      <c r="S74" s="46"/>
      <c r="T74" s="46"/>
      <c r="U74" s="46"/>
    </row>
    <row r="75" spans="1:21" x14ac:dyDescent="0.2">
      <c r="C75" s="8"/>
      <c r="M75" s="8"/>
    </row>
  </sheetData>
  <sheetProtection sheet="1" objects="1" scenarios="1"/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800-000000000000}">
      <formula1>$X$5:$X$7</formula1>
    </dataValidation>
    <dataValidation type="list" allowBlank="1" showInputMessage="1" showErrorMessage="1" sqref="T36:T46 F36:F46 F16:F26 T16:T26 F56:F66 T56:T66" xr:uid="{00000000-0002-0000-08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31</vt:i4>
      </vt:variant>
    </vt:vector>
  </HeadingPairs>
  <TitlesOfParts>
    <vt:vector size="51" baseType="lpstr">
      <vt:lpstr>入力方法</vt:lpstr>
      <vt:lpstr>初期入力</vt:lpstr>
      <vt:lpstr>実績調書(監督員用)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協議簿記載例(週休2日)</vt:lpstr>
      <vt:lpstr>協議簿記載例(週休2日) (2)</vt:lpstr>
      <vt:lpstr>ｶﾚﾝﾀﾞｰ</vt:lpstr>
      <vt:lpstr>リスト</vt:lpstr>
      <vt:lpstr>ｶﾚﾝﾀﾞｰ!Print_Area</vt:lpstr>
      <vt:lpstr>'協議簿記載例(週休2日)'!Print_Area</vt:lpstr>
      <vt:lpstr>'協議簿記載例(週休2日) (2)'!Print_Area</vt:lpstr>
      <vt:lpstr>'実績調書(監督員用)'!Print_Area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入力方法!Print_Area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堀江＿潤（設計施工グループ）</dc:creator>
  <cp:lastModifiedBy>TOMIOKA</cp:lastModifiedBy>
  <cp:lastPrinted>2023-04-10T06:42:17Z</cp:lastPrinted>
  <dcterms:created xsi:type="dcterms:W3CDTF">2017-12-11T04:11:28Z</dcterms:created>
  <dcterms:modified xsi:type="dcterms:W3CDTF">2023-04-10T06:42:32Z</dcterms:modified>
</cp:coreProperties>
</file>